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505" yWindow="45" windowWidth="14310" windowHeight="12795" tabRatio="740" firstSheet="2" activeTab="6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<sst xmlns="http://schemas.openxmlformats.org/spreadsheetml/2006/main" count="718" uniqueCount="331">
  <si>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</si>
  <si>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</si>
  <si>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</si>
  <si>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</si>
  <si>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</si>
  <si>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</si>
  <si>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</si>
  <si>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</si>
  <si>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</si>
  <si>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</si>
  <si>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</si>
  <si>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</si>
  <si>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</si>
  <si>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</si>
  <si>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</si>
  <si>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</si>
  <si>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</si>
  <si>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</si>
  <si>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</si>
  <si>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</si>
  <si>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</si>
  <si>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</si>
  <si>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</si>
  <si>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</si>
  <si>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</si>
  <si>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</si>
  <si>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</si>
  <si>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</si>
  <si>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</si>
  <si>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</si>
  <si>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</si>
  <si>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</si>
  <si>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</si>
  <si>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</si>
  <si>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</si>
  <si>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</si>
  <si>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</si>
  <si>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</si>
  <si>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</si>
  <si>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</si>
  <si>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</si>
  <si>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</si>
  <si>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</si>
  <si>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</si>
  <si>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</si>
  <si>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</si>
  <si>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</si>
  <si>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</si>
  <si>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</si>
  <si>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</si>
  <si>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</si>
  <si>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</si>
  <si>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</si>
  <si>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</si>
  <si>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</si>
  <si>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</si>
  <si>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</si>
  <si>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</si>
  <si>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</si>
  <si>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</si>
  <si>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</si>
  <si>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</si>
  <si>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</si>
  <si>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</si>
  <si>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</si>
  <si>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</si>
  <si>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</si>
  <si>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</si>
  <si>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</si>
  <si>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</si>
  <si>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</si>
  <si>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</si>
  <si>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</si>
  <si>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</si>
  <si>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</si>
  <si>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</si>
  <si>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</si>
  <si>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</si>
  <si>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</si>
  <si>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</si>
  <si>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</si>
  <si>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</si>
  <si>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</si>
  <si>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</si>
  <si>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</si>
  <si>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</si>
  <si>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</si>
  <si>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</si>
  <si>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</si>
  <si>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</si>
  <si>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</si>
  <si>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</si>
  <si>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</si>
  <si>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</si>
  <si>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</si>
  <si>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</si>
  <si>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</si>
  <si>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</si>
  <si>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</si>
  <si>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</si>
  <si>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</si>
  <si>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</si>
  <si>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</si>
  <si>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</si>
  <si>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</si>
  <si>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</si>
  <si>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</si>
  <si>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</si>
  <si>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</si>
  <si>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</si>
  <si>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</si>
  <si>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</si>
  <si>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</si>
  <si>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</si>
  <si>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</si>
  <si>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</si>
  <si>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</si>
  <si>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</si>
  <si>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</si>
  <si>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</si>
  <si>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</si>
  <si>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</si>
  <si>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</si>
  <si>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</si>
  <si>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</si>
  <si>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</si>
  <si>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</si>
  <si>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</si>
  <si>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</si>
  <si>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</si>
  <si>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</si>
  <si>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</si>
  <si>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</si>
  <si>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</si>
  <si>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</si>
  <si>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</si>
  <si>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</si>
  <si>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</si>
  <si>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</si>
  <si>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</si>
  <si>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</si>
  <si>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</si>
  <si>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</si>
  <si>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</si>
  <si>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</si>
  <si>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</si>
  <si>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</si>
  <si>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</si>
  <si>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</si>
  <si>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</si>
  <si>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</si>
  <si>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</si>
  <si>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</si>
  <si>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</si>
  <si>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</si>
  <si>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</si>
  <si>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</si>
  <si>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</si>
  <si>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</si>
  <si>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</si>
  <si>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</si>
  <si>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</si>
  <si>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</si>
  <si>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</si>
  <si>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</si>
  <si>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</si>
  <si>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</si>
  <si>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</si>
  <si>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</si>
  <si>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</si>
  <si>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</si>
  <si>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</si>
  <si>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</si>
  <si>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</si>
  <si>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</si>
  <si>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</si>
  <si>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</si>
  <si>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</si>
  <si>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</si>
  <si>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</si>
  <si>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</si>
  <si>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</si>
  <si>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АТСК 100/2000</t>
  </si>
  <si>
    <t>20х10х6;10х20х6;10х10х12</t>
  </si>
  <si>
    <t>АИ</t>
  </si>
  <si>
    <t>20х10х6</t>
  </si>
  <si>
    <t>МАИ 1</t>
  </si>
  <si>
    <t>РЭС-14</t>
  </si>
  <si>
    <t>-</t>
  </si>
  <si>
    <t>есть</t>
  </si>
  <si>
    <t xml:space="preserve">Требует демонтажа </t>
  </si>
  <si>
    <t>КПП</t>
  </si>
  <si>
    <t>РПН</t>
  </si>
  <si>
    <t>АК</t>
  </si>
  <si>
    <t>ГИ</t>
  </si>
  <si>
    <t>МГИ 1</t>
  </si>
  <si>
    <t>10х20х6</t>
  </si>
  <si>
    <t>МГИ 2</t>
  </si>
  <si>
    <t>МГИ 3</t>
  </si>
  <si>
    <t>РСЛ</t>
  </si>
  <si>
    <t>РСЛИ-И</t>
  </si>
  <si>
    <t>РИ</t>
  </si>
  <si>
    <t>10х10х12</t>
  </si>
  <si>
    <t>МРИ</t>
  </si>
  <si>
    <t>ПП</t>
  </si>
  <si>
    <t>ШК/РСЛ</t>
  </si>
  <si>
    <t>Р5-1</t>
  </si>
  <si>
    <t>Р5-2</t>
  </si>
  <si>
    <t>ЭР-2000</t>
  </si>
  <si>
    <t>ОС</t>
  </si>
  <si>
    <t>МА</t>
  </si>
  <si>
    <t>РСЛВ-И</t>
  </si>
  <si>
    <t>СВУ</t>
  </si>
  <si>
    <t>ЗИУ</t>
  </si>
  <si>
    <t>АТС-912</t>
  </si>
  <si>
    <t>АТСК100/2000</t>
  </si>
  <si>
    <t>СССР</t>
  </si>
  <si>
    <t>Пригородный район п.Горноуральский,36</t>
  </si>
  <si>
    <t>МАИ2</t>
  </si>
  <si>
    <t>2222115, 2233063, 2204145, 2226491, 2238989, 2263541</t>
  </si>
  <si>
    <t>2222115</t>
  </si>
  <si>
    <t>2233063</t>
  </si>
  <si>
    <t xml:space="preserve"> 2204145</t>
  </si>
  <si>
    <t>2226491</t>
  </si>
  <si>
    <t xml:space="preserve"> 2238989</t>
  </si>
  <si>
    <t>2263541</t>
  </si>
  <si>
    <t>АТС9312</t>
  </si>
  <si>
    <t>АТСК50/200</t>
  </si>
  <si>
    <t>Болгария,Россия</t>
  </si>
  <si>
    <t>Пригородный район с.Бродово,ул.новая,22а</t>
  </si>
  <si>
    <t xml:space="preserve">Болгария </t>
  </si>
  <si>
    <t>Болгария</t>
  </si>
  <si>
    <t xml:space="preserve">Россия </t>
  </si>
  <si>
    <t>САК</t>
  </si>
  <si>
    <t>Россия</t>
  </si>
  <si>
    <t>АТС-414</t>
  </si>
  <si>
    <t>2234492</t>
  </si>
  <si>
    <t>АТСК 50/200</t>
  </si>
  <si>
    <t>г. Верхняя Салда, ул. Металлургов, 57</t>
  </si>
  <si>
    <t>МКС 20х10х6      МКС 20х20х3</t>
  </si>
  <si>
    <t xml:space="preserve"> Болгария</t>
  </si>
  <si>
    <t xml:space="preserve">1 9 7 9 </t>
  </si>
  <si>
    <t>20х10х6, 20х20х3</t>
  </si>
  <si>
    <t>нет</t>
  </si>
  <si>
    <t>РПУ</t>
  </si>
  <si>
    <t xml:space="preserve">Бояркин Алексей Валентинович </t>
  </si>
  <si>
    <t xml:space="preserve">Начальник цеха Пригородного района </t>
  </si>
  <si>
    <t>boyarkin-av@ural.rt.ru</t>
  </si>
  <si>
    <t>(3435)42-07-87,+7(902)-409-0681</t>
  </si>
  <si>
    <t xml:space="preserve">АТС </t>
  </si>
  <si>
    <t>2241931</t>
  </si>
  <si>
    <t>АТСК-У</t>
  </si>
  <si>
    <t>г. Нижняя Тура, ул. Декабристов,26</t>
  </si>
  <si>
    <t>20х10х4</t>
  </si>
  <si>
    <t>2219412</t>
  </si>
  <si>
    <t>Красная заря</t>
  </si>
  <si>
    <t>10х20х4</t>
  </si>
  <si>
    <t>20х20х3</t>
  </si>
  <si>
    <t>10х12х10</t>
  </si>
  <si>
    <t>Папаева Ольга Борисовна</t>
  </si>
  <si>
    <t>Начальник ЛТЦ Качканарский район</t>
  </si>
  <si>
    <t xml:space="preserve">г. Н. Тура, ул.Декабристов, 26 </t>
  </si>
  <si>
    <t>АК-АБ</t>
  </si>
  <si>
    <t>МАВ</t>
  </si>
  <si>
    <t>СД</t>
  </si>
  <si>
    <t>МСД</t>
  </si>
  <si>
    <t xml:space="preserve">ГИ-3 </t>
  </si>
  <si>
    <t>МГИ ЭР-2000</t>
  </si>
  <si>
    <t>ГИК 40</t>
  </si>
  <si>
    <t>ГИК-40</t>
  </si>
  <si>
    <t>ГИ спец</t>
  </si>
  <si>
    <t>РСЛ спец</t>
  </si>
  <si>
    <t>ВШК ВШКМ</t>
  </si>
  <si>
    <t>ИШК</t>
  </si>
  <si>
    <t>ПЭУ-АОН</t>
  </si>
  <si>
    <t>КП</t>
  </si>
  <si>
    <t>УРСЛ</t>
  </si>
  <si>
    <t>СЦАМ</t>
  </si>
  <si>
    <t>ПКВ</t>
  </si>
  <si>
    <t>ВРДБ</t>
  </si>
  <si>
    <t>РСЛИ-Г</t>
  </si>
  <si>
    <t>РСЛИ-ПБ-3</t>
  </si>
  <si>
    <t>МГ</t>
  </si>
  <si>
    <t>ЭАРБ</t>
  </si>
  <si>
    <t>ВУТ-67/125</t>
  </si>
  <si>
    <t>КИА-АЗТС</t>
  </si>
  <si>
    <t>ВБ 60/10-2</t>
  </si>
  <si>
    <t>Стол</t>
  </si>
  <si>
    <t>РС2115002</t>
  </si>
  <si>
    <t>РС2115003</t>
  </si>
  <si>
    <t>ВБ 60/10-3</t>
  </si>
  <si>
    <t>2242526</t>
  </si>
  <si>
    <t xml:space="preserve">СССР </t>
  </si>
  <si>
    <t>пос. Ис,ул.Ленина, 108</t>
  </si>
  <si>
    <t>УПИ-АОН-УМ</t>
  </si>
  <si>
    <t>2234547</t>
  </si>
  <si>
    <t>CCСР</t>
  </si>
  <si>
    <t>оборудование ИКМ</t>
  </si>
  <si>
    <t>2219707</t>
  </si>
  <si>
    <t>20х10х6;10х10х12;10х20х6</t>
  </si>
  <si>
    <t>пос.Ис, ул.Ленина, 108</t>
  </si>
  <si>
    <t>20*10*6</t>
  </si>
  <si>
    <t>ЫЯ2.119.019</t>
  </si>
  <si>
    <t>НЕТ</t>
  </si>
  <si>
    <t>МАИ-1</t>
  </si>
  <si>
    <t>МАИ-2</t>
  </si>
  <si>
    <t>КУ</t>
  </si>
  <si>
    <t>PИ</t>
  </si>
  <si>
    <t>10*10*12</t>
  </si>
  <si>
    <t>ЫЯ2.119017</t>
  </si>
  <si>
    <t>ШК</t>
  </si>
  <si>
    <t>ВШКМ</t>
  </si>
  <si>
    <t>РСЛВ-Б3</t>
  </si>
  <si>
    <t>ПКУ</t>
  </si>
  <si>
    <t>ЫЯ2.119.027</t>
  </si>
  <si>
    <t>10*20*6</t>
  </si>
  <si>
    <t>пос. Ис, ул.Ленина, 108</t>
  </si>
  <si>
    <t>УПИ-АОН</t>
  </si>
  <si>
    <t>БПУ</t>
  </si>
  <si>
    <t>БП</t>
  </si>
  <si>
    <t>Оборудование ИКМ</t>
  </si>
  <si>
    <t>СКУ-01</t>
  </si>
  <si>
    <t>БК2</t>
  </si>
  <si>
    <t>БК3</t>
  </si>
  <si>
    <t>БУ</t>
  </si>
  <si>
    <t>БВ3</t>
  </si>
  <si>
    <t>БПН</t>
  </si>
  <si>
    <t>2245850, 2242875, 2238924</t>
  </si>
  <si>
    <t>По вопросам участия в конкурсе: Даниелян Жанна Сергеевна, +7 (343) 379-12-24, danielyan-zhs@ural.rt.ru</t>
  </si>
  <si>
    <t xml:space="preserve">343-41-61470,   
+7(902)-409-0711
 </t>
  </si>
  <si>
    <t xml:space="preserve">papaeva-ob@ural.rt.ru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</si>
</sst>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sz val="10"/>
      <color theme="1"/>
      <name val="Arial Cyr"/>
      <family val="2"/>
    </font>
    <font>
      <u val="single"/>
      <sz val="11"/>
      <color theme="1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</cellStyleXfs>
  <cellXfs count="405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171" fontId="8" fillId="12" borderId="4" xfId="0" applyNumberFormat="1" applyFont="1" applyFill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wrapText="1"/>
    </xf>
    <xf numFmtId="0" fontId="8" fillId="15" borderId="0" xfId="0" applyFont="1" applyFill="1" applyBorder="1" applyAlignment="1">
      <alignment/>
    </xf>
    <xf numFmtId="0" fontId="35" fillId="12" borderId="1" xfId="0" applyFont="1" applyFill="1" applyBorder="1" applyAlignment="1">
      <alignment horizontal="center" wrapText="1"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5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39" xfId="0" applyFont="1" applyFill="1" applyBorder="1" applyAlignment="1" applyProtection="1">
      <alignment horizontal="center" vertical="center" wrapText="1"/>
      <protection locked="0"/>
    </xf>
    <xf numFmtId="0" fontId="2" fillId="15" borderId="39" xfId="0" applyFont="1" applyFill="1" applyBorder="1" applyAlignment="1">
      <alignment horizontal="center" vertical="center" wrapText="1"/>
    </xf>
    <xf numFmtId="14" fontId="8" fillId="15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1" xfId="21" applyFont="1" applyFill="1" applyBorder="1" applyAlignment="1">
      <alignment vertical="center" wrapText="1"/>
      <protection/>
    </xf>
    <xf numFmtId="0" fontId="2" fillId="15" borderId="1" xfId="0" applyFont="1" applyFill="1" applyBorder="1" applyAlignment="1">
      <alignment/>
    </xf>
    <xf numFmtId="49" fontId="8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39" xfId="0" applyFont="1" applyFill="1" applyBorder="1" applyAlignment="1" applyProtection="1">
      <alignment horizontal="center" vertical="center" wrapText="1"/>
      <protection locked="0"/>
    </xf>
    <xf numFmtId="0" fontId="2" fillId="12" borderId="39" xfId="0" applyFont="1" applyFill="1" applyBorder="1" applyAlignment="1">
      <alignment horizontal="center" vertical="center" wrapText="1"/>
    </xf>
    <xf numFmtId="14" fontId="8" fillId="12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21" applyFont="1" applyFill="1" applyBorder="1" applyAlignment="1">
      <alignment vertical="center" wrapText="1"/>
      <protection/>
    </xf>
    <xf numFmtId="0" fontId="8" fillId="12" borderId="1" xfId="0" applyFont="1" applyFill="1" applyBorder="1"/>
    <xf numFmtId="0" fontId="2" fillId="12" borderId="1" xfId="0" applyFont="1" applyFill="1" applyBorder="1" applyAlignment="1">
      <alignment/>
    </xf>
    <xf numFmtId="0" fontId="8" fillId="12" borderId="20" xfId="0" applyFont="1" applyFill="1" applyBorder="1"/>
    <xf numFmtId="0" fontId="2" fillId="12" borderId="24" xfId="21" applyFont="1" applyFill="1" applyBorder="1" applyAlignment="1">
      <alignment vertical="center" wrapText="1"/>
      <protection/>
    </xf>
    <xf numFmtId="0" fontId="2" fillId="12" borderId="24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wrapText="1"/>
    </xf>
    <xf numFmtId="0" fontId="2" fillId="12" borderId="24" xfId="0" applyFont="1" applyFill="1" applyBorder="1" applyAlignment="1">
      <alignment/>
    </xf>
    <xf numFmtId="0" fontId="8" fillId="12" borderId="1" xfId="0" applyFont="1" applyFill="1" applyBorder="1" applyAlignment="1">
      <alignment horizontal="center"/>
    </xf>
    <xf numFmtId="0" fontId="0" fillId="12" borderId="1" xfId="0" applyFill="1" applyBorder="1"/>
    <xf numFmtId="0" fontId="2" fillId="15" borderId="24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8" fillId="12" borderId="27" xfId="0" applyFont="1" applyFill="1" applyBorder="1" applyAlignment="1" applyProtection="1">
      <alignment horizontal="center" vertical="center" wrapText="1"/>
      <protection locked="0"/>
    </xf>
    <xf numFmtId="0" fontId="8" fillId="12" borderId="39" xfId="0" applyFont="1" applyFill="1" applyBorder="1" applyAlignment="1" applyProtection="1">
      <alignment vertical="center" wrapText="1"/>
      <protection locked="0"/>
    </xf>
    <xf numFmtId="49" fontId="8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1" xfId="0" applyFont="1" applyFill="1" applyBorder="1" applyAlignment="1" applyProtection="1">
      <alignment horizontal="center" vertical="center" wrapText="1"/>
      <protection locked="0"/>
    </xf>
    <xf numFmtId="1" fontId="8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5" borderId="1" xfId="0" applyFont="1" applyFill="1" applyBorder="1" applyAlignment="1">
      <alignment/>
    </xf>
    <xf numFmtId="0" fontId="8" fillId="12" borderId="1" xfId="0" applyFont="1" applyFill="1" applyBorder="1" applyAlignment="1" applyProtection="1">
      <alignment horizontal="left" vertical="center"/>
      <protection locked="0"/>
    </xf>
    <xf numFmtId="0" fontId="8" fillId="15" borderId="1" xfId="0" applyFont="1" applyFill="1" applyBorder="1" applyAlignment="1" applyProtection="1">
      <alignment horizontal="left" vertical="center"/>
      <protection locked="0"/>
    </xf>
    <xf numFmtId="49" fontId="47" fillId="12" borderId="7" xfId="22" applyNumberForma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43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5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27" fillId="7" borderId="48" xfId="0" applyFont="1" applyFill="1" applyBorder="1" applyAlignment="1" applyProtection="1">
      <alignment horizontal="center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6" borderId="48" xfId="0" applyFont="1" applyFill="1" applyBorder="1" applyAlignment="1" applyProtection="1">
      <alignment horizontal="center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5" borderId="48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27" fillId="8" borderId="51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6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 applyProtection="1">
      <alignment horizontal="center"/>
      <protection/>
    </xf>
    <xf numFmtId="0" fontId="27" fillId="4" borderId="48" xfId="0" applyFont="1" applyFill="1" applyBorder="1" applyAlignment="1" applyProtection="1">
      <alignment horizontal="center"/>
      <protection/>
    </xf>
    <xf numFmtId="0" fontId="27" fillId="4" borderId="49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3" xfId="21"/>
    <cellStyle name="Гиперссылка" xfId="22"/>
  </cellStyles>
  <dxfs count="20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aeva-ob@ural.rt.ru" TargetMode="External" /><Relationship Id="rId2" Type="http://schemas.openxmlformats.org/officeDocument/2006/relationships/hyperlink" Target="mailto:papaeva-ob@ural.rt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AP116"/>
  <sheetViews>
    <sheetView zoomScale="80" zoomScaleNormal="80" workbookViewId="0" topLeftCell="AI1">
      <selection activeCell="AR31" sqref="AR31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154</v>
      </c>
    </row>
    <row r="3" ht="19.5" customHeight="1">
      <c r="B3" s="185" t="s">
        <v>153</v>
      </c>
    </row>
    <row r="4" spans="2:9" ht="19.5" customHeight="1">
      <c r="B4" s="185" t="s">
        <v>171</v>
      </c>
      <c r="C4" s="237"/>
      <c r="D4" s="237"/>
      <c r="E4" s="237"/>
      <c r="F4" s="237"/>
      <c r="G4" s="237"/>
      <c r="H4" s="237"/>
      <c r="I4" s="237"/>
    </row>
    <row r="5" ht="15.75" thickBot="1"/>
    <row r="6" spans="2:3" ht="27.75" customHeight="1" thickBot="1">
      <c r="B6" s="139"/>
      <c r="C6" s="138" t="s">
        <v>122</v>
      </c>
    </row>
    <row r="7" ht="15.75" thickBot="1"/>
    <row r="8" spans="4:9" ht="16.5" thickBot="1">
      <c r="D8" s="143">
        <v>43124</v>
      </c>
      <c r="E8" s="121" t="s">
        <v>32</v>
      </c>
      <c r="F8" s="14"/>
      <c r="I8" s="26"/>
    </row>
    <row r="9" spans="4:9" ht="19.5" thickBot="1">
      <c r="D9" s="136"/>
      <c r="E9" s="121"/>
      <c r="F9" s="14"/>
      <c r="I9" s="26"/>
    </row>
    <row r="10" spans="2:42" ht="19.5" thickBot="1">
      <c r="B10" s="321" t="s">
        <v>112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3"/>
      <c r="S10" s="318" t="s">
        <v>111</v>
      </c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20"/>
      <c r="AK10" s="324" t="s">
        <v>113</v>
      </c>
      <c r="AL10" s="325"/>
      <c r="AM10" s="310" t="s">
        <v>115</v>
      </c>
      <c r="AN10" s="311"/>
      <c r="AO10" s="311"/>
      <c r="AP10" s="312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0">
        <v>24</v>
      </c>
      <c r="Z11" s="230">
        <v>25</v>
      </c>
      <c r="AA11" s="230">
        <v>26</v>
      </c>
      <c r="AB11" s="230">
        <v>27</v>
      </c>
      <c r="AC11" s="230">
        <v>28</v>
      </c>
      <c r="AD11" s="230">
        <v>29</v>
      </c>
      <c r="AE11" s="230">
        <v>30</v>
      </c>
      <c r="AF11" s="230">
        <v>31</v>
      </c>
      <c r="AG11" s="230">
        <v>32</v>
      </c>
      <c r="AH11" s="230">
        <v>33</v>
      </c>
      <c r="AI11" s="230">
        <v>34</v>
      </c>
      <c r="AJ11" s="230">
        <v>35</v>
      </c>
      <c r="AK11" s="228">
        <v>36</v>
      </c>
      <c r="AL11" s="228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326" t="s">
        <v>130</v>
      </c>
      <c r="C12" s="309" t="s">
        <v>2</v>
      </c>
      <c r="D12" s="309" t="s">
        <v>118</v>
      </c>
      <c r="E12" s="295" t="s">
        <v>119</v>
      </c>
      <c r="F12" s="309" t="s">
        <v>120</v>
      </c>
      <c r="G12" s="309" t="s">
        <v>121</v>
      </c>
      <c r="H12" s="309" t="s">
        <v>175</v>
      </c>
      <c r="I12" s="309" t="s">
        <v>179</v>
      </c>
      <c r="J12" s="309" t="s">
        <v>13</v>
      </c>
      <c r="K12" s="309" t="s">
        <v>28</v>
      </c>
      <c r="L12" s="309" t="s">
        <v>36</v>
      </c>
      <c r="M12" s="309" t="s">
        <v>43</v>
      </c>
      <c r="N12" s="309" t="s">
        <v>42</v>
      </c>
      <c r="O12" s="295" t="s">
        <v>110</v>
      </c>
      <c r="P12" s="295" t="s">
        <v>39</v>
      </c>
      <c r="Q12" s="295" t="s">
        <v>160</v>
      </c>
      <c r="R12" s="297" t="s">
        <v>35</v>
      </c>
      <c r="S12" s="304" t="s">
        <v>102</v>
      </c>
      <c r="T12" s="305"/>
      <c r="U12" s="305"/>
      <c r="V12" s="305"/>
      <c r="W12" s="305"/>
      <c r="X12" s="306"/>
      <c r="Y12" s="118" t="s">
        <v>14</v>
      </c>
      <c r="Z12" s="105" t="s">
        <v>16</v>
      </c>
      <c r="AA12" s="105" t="s">
        <v>17</v>
      </c>
      <c r="AB12" s="236" t="s">
        <v>172</v>
      </c>
      <c r="AC12" s="105" t="s">
        <v>18</v>
      </c>
      <c r="AD12" s="229" t="s">
        <v>19</v>
      </c>
      <c r="AE12" s="236" t="s">
        <v>176</v>
      </c>
      <c r="AF12" s="313" t="s">
        <v>49</v>
      </c>
      <c r="AG12" s="287" t="s">
        <v>61</v>
      </c>
      <c r="AH12" s="286" t="s">
        <v>105</v>
      </c>
      <c r="AI12" s="286" t="s">
        <v>63</v>
      </c>
      <c r="AJ12" s="283" t="s">
        <v>62</v>
      </c>
      <c r="AK12" s="123" t="s">
        <v>106</v>
      </c>
      <c r="AL12" s="282" t="s">
        <v>34</v>
      </c>
      <c r="AM12" s="290" t="s">
        <v>116</v>
      </c>
      <c r="AN12" s="291"/>
      <c r="AO12" s="291"/>
      <c r="AP12" s="292"/>
    </row>
    <row r="13" spans="2:42" s="18" customFormat="1" ht="62.25" customHeight="1">
      <c r="B13" s="326"/>
      <c r="C13" s="309"/>
      <c r="D13" s="309"/>
      <c r="E13" s="296"/>
      <c r="F13" s="309"/>
      <c r="G13" s="309"/>
      <c r="H13" s="309"/>
      <c r="I13" s="309"/>
      <c r="J13" s="309"/>
      <c r="K13" s="309"/>
      <c r="L13" s="309"/>
      <c r="M13" s="309"/>
      <c r="N13" s="309"/>
      <c r="O13" s="296"/>
      <c r="P13" s="296"/>
      <c r="Q13" s="296"/>
      <c r="R13" s="298"/>
      <c r="S13" s="302" t="s">
        <v>99</v>
      </c>
      <c r="T13" s="299" t="s">
        <v>100</v>
      </c>
      <c r="U13" s="299" t="s">
        <v>101</v>
      </c>
      <c r="V13" s="307" t="s">
        <v>104</v>
      </c>
      <c r="W13" s="302" t="s">
        <v>161</v>
      </c>
      <c r="X13" s="307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314"/>
      <c r="AG13" s="287"/>
      <c r="AH13" s="286"/>
      <c r="AI13" s="286"/>
      <c r="AJ13" s="283"/>
      <c r="AK13" s="125">
        <f>SUM($AK$17:$AK$76)</f>
        <v>5341191.966600001</v>
      </c>
      <c r="AL13" s="282"/>
      <c r="AM13" s="293" t="s">
        <v>87</v>
      </c>
      <c r="AN13" s="295" t="s">
        <v>89</v>
      </c>
      <c r="AO13" s="295" t="s">
        <v>88</v>
      </c>
      <c r="AP13" s="297" t="s">
        <v>90</v>
      </c>
    </row>
    <row r="14" spans="2:42" s="18" customFormat="1" ht="45" customHeight="1">
      <c r="B14" s="326"/>
      <c r="C14" s="309"/>
      <c r="D14" s="309"/>
      <c r="E14" s="300"/>
      <c r="F14" s="309"/>
      <c r="G14" s="309"/>
      <c r="H14" s="309"/>
      <c r="I14" s="309"/>
      <c r="J14" s="309"/>
      <c r="K14" s="309"/>
      <c r="L14" s="309"/>
      <c r="M14" s="27" t="s">
        <v>30</v>
      </c>
      <c r="N14" s="27" t="s">
        <v>30</v>
      </c>
      <c r="O14" s="300"/>
      <c r="P14" s="300"/>
      <c r="Q14" s="300"/>
      <c r="R14" s="301"/>
      <c r="S14" s="303"/>
      <c r="T14" s="286"/>
      <c r="U14" s="286"/>
      <c r="V14" s="308"/>
      <c r="W14" s="303"/>
      <c r="X14" s="308"/>
      <c r="Y14" s="284" t="s">
        <v>41</v>
      </c>
      <c r="Z14" s="285"/>
      <c r="AA14" s="285"/>
      <c r="AB14" s="285"/>
      <c r="AC14" s="288" t="s">
        <v>40</v>
      </c>
      <c r="AD14" s="288"/>
      <c r="AE14" s="288"/>
      <c r="AF14" s="289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82"/>
      <c r="AM14" s="294"/>
      <c r="AN14" s="296"/>
      <c r="AO14" s="296"/>
      <c r="AP14" s="298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82"/>
      <c r="AM15" s="102"/>
      <c r="AN15" s="103"/>
      <c r="AO15" s="103"/>
      <c r="AP15" s="104"/>
    </row>
    <row r="16" spans="2:42" s="17" customFormat="1" ht="15.75" customHeight="1">
      <c r="B16" s="315" t="s">
        <v>155</v>
      </c>
      <c r="C16" s="316"/>
      <c r="D16" s="31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67">
        <f>SUM(O17:O116)</f>
        <v>171</v>
      </c>
      <c r="P16" s="167">
        <f aca="true" t="shared" si="0" ref="P16:AK16">SUM(P17:P116)</f>
        <v>1749</v>
      </c>
      <c r="Q16" s="167">
        <f t="shared" si="0"/>
        <v>3200</v>
      </c>
      <c r="R16" s="167">
        <f t="shared" si="0"/>
        <v>220</v>
      </c>
      <c r="S16" s="167"/>
      <c r="T16" s="167">
        <f>SUM(T17:T116)</f>
        <v>170</v>
      </c>
      <c r="U16" s="167">
        <f t="shared" si="0"/>
        <v>1747</v>
      </c>
      <c r="V16" s="167">
        <f t="shared" si="0"/>
        <v>202756.25</v>
      </c>
      <c r="W16" s="167">
        <f t="shared" si="0"/>
        <v>3250</v>
      </c>
      <c r="X16" s="167">
        <f t="shared" si="0"/>
        <v>2925</v>
      </c>
      <c r="Y16" s="232">
        <f t="shared" si="0"/>
        <v>7.84</v>
      </c>
      <c r="Z16" s="232">
        <f t="shared" si="0"/>
        <v>36425.3938</v>
      </c>
      <c r="AA16" s="232">
        <f t="shared" si="0"/>
        <v>0</v>
      </c>
      <c r="AB16" s="232">
        <f t="shared" si="0"/>
        <v>4117.519</v>
      </c>
      <c r="AC16" s="238">
        <f t="shared" si="0"/>
        <v>100</v>
      </c>
      <c r="AD16" s="238">
        <f aca="true" t="shared" si="1" ref="AD16">SUM(AD17:AD116)</f>
        <v>0</v>
      </c>
      <c r="AE16" s="238">
        <f aca="true" t="shared" si="2" ref="AE16">SUM(AE17:AE116)</f>
        <v>0</v>
      </c>
      <c r="AF16" s="238">
        <f t="shared" si="0"/>
        <v>1350</v>
      </c>
      <c r="AG16" s="168">
        <f t="shared" si="0"/>
        <v>0</v>
      </c>
      <c r="AH16" s="168">
        <f t="shared" si="0"/>
        <v>205681.25</v>
      </c>
      <c r="AI16" s="168">
        <f t="shared" si="0"/>
        <v>4732115.12</v>
      </c>
      <c r="AJ16" s="168">
        <f t="shared" si="0"/>
        <v>4526433.87</v>
      </c>
      <c r="AK16" s="186">
        <f t="shared" si="0"/>
        <v>5341191.966600001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4</v>
      </c>
      <c r="D17" s="126" t="s">
        <v>214</v>
      </c>
      <c r="E17" s="127" t="s">
        <v>220</v>
      </c>
      <c r="F17" s="126" t="s">
        <v>215</v>
      </c>
      <c r="G17" s="126" t="s">
        <v>216</v>
      </c>
      <c r="H17" s="126">
        <v>1980</v>
      </c>
      <c r="I17" s="126">
        <v>1975</v>
      </c>
      <c r="J17" s="126" t="s">
        <v>217</v>
      </c>
      <c r="K17" s="126" t="s">
        <v>10</v>
      </c>
      <c r="L17" s="126">
        <v>900</v>
      </c>
      <c r="M17" s="128" t="s">
        <v>183</v>
      </c>
      <c r="N17" s="128" t="s">
        <v>216</v>
      </c>
      <c r="O17" s="128">
        <v>21</v>
      </c>
      <c r="P17" s="129">
        <v>50</v>
      </c>
      <c r="Q17" s="129">
        <v>1000</v>
      </c>
      <c r="R17" s="132">
        <v>50</v>
      </c>
      <c r="S17" s="178" t="s">
        <v>159</v>
      </c>
      <c r="T17" s="130">
        <v>21</v>
      </c>
      <c r="U17" s="130">
        <v>50</v>
      </c>
      <c r="V17" s="112">
        <f>затраты!$D13</f>
        <v>21937.5</v>
      </c>
      <c r="W17" s="131">
        <v>1000</v>
      </c>
      <c r="X17" s="166">
        <f>затраты!$E13</f>
        <v>900</v>
      </c>
      <c r="Y17" s="233">
        <v>3.0619</v>
      </c>
      <c r="Z17" s="234">
        <v>1220.549</v>
      </c>
      <c r="AA17" s="234"/>
      <c r="AB17" s="234">
        <v>132.369</v>
      </c>
      <c r="AC17" s="239">
        <v>30</v>
      </c>
      <c r="AD17" s="239"/>
      <c r="AE17" s="239"/>
      <c r="AF17" s="240">
        <v>500</v>
      </c>
      <c r="AG17" s="133"/>
      <c r="AH17" s="2">
        <f>затраты!$F13</f>
        <v>22837.5</v>
      </c>
      <c r="AI17" s="2">
        <f>доходы!$C8</f>
        <v>167549.2</v>
      </c>
      <c r="AJ17" s="101">
        <f aca="true" t="shared" si="3" ref="AJ17:AJ81">AI17-AH17+AG17</f>
        <v>144711.7</v>
      </c>
      <c r="AK17" s="122">
        <f>('общие характеристики'!AI17-AH17)*1.18</f>
        <v>170759.806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4" t="s">
        <v>245</v>
      </c>
      <c r="AN17" s="127" t="s">
        <v>246</v>
      </c>
      <c r="AO17" s="127" t="s">
        <v>248</v>
      </c>
      <c r="AP17" s="135" t="s">
        <v>247</v>
      </c>
    </row>
    <row r="18" spans="2:42" ht="15">
      <c r="B18" s="106">
        <v>2</v>
      </c>
      <c r="C18" s="126"/>
      <c r="D18" s="128"/>
      <c r="E18" s="127" t="s">
        <v>221</v>
      </c>
      <c r="F18" s="126"/>
      <c r="G18" s="126"/>
      <c r="H18" s="126"/>
      <c r="I18" s="126"/>
      <c r="J18" s="126"/>
      <c r="K18" s="126"/>
      <c r="L18" s="126"/>
      <c r="M18" s="128"/>
      <c r="N18" s="128"/>
      <c r="O18" s="128"/>
      <c r="P18" s="129"/>
      <c r="Q18" s="129"/>
      <c r="R18" s="132"/>
      <c r="S18" s="178"/>
      <c r="T18" s="130"/>
      <c r="U18" s="130"/>
      <c r="V18" s="112">
        <f>затраты!$D14</f>
        <v>0</v>
      </c>
      <c r="W18" s="131"/>
      <c r="X18" s="166">
        <f>затраты!$E14</f>
        <v>0</v>
      </c>
      <c r="Y18" s="233"/>
      <c r="Z18" s="234"/>
      <c r="AA18" s="234"/>
      <c r="AB18" s="234"/>
      <c r="AC18" s="239"/>
      <c r="AD18" s="239"/>
      <c r="AE18" s="239"/>
      <c r="AF18" s="240"/>
      <c r="AG18" s="133"/>
      <c r="AH18" s="2">
        <f>затраты!$F14</f>
        <v>0</v>
      </c>
      <c r="AI18" s="2">
        <f>доходы!$C9</f>
        <v>0</v>
      </c>
      <c r="AJ18" s="101">
        <f t="shared" si="3"/>
        <v>0</v>
      </c>
      <c r="AK18" s="122">
        <f>('общие характеристики'!AI18-AH18)*1.18</f>
        <v>0</v>
      </c>
      <c r="AL18" s="122" t="str">
        <f>IF($AK18&lt;0,"расходы на демонтаж превышают прогнозную выручку",IF($AK18=0,"-","рекомендуемая начальная цена"))</f>
        <v>-</v>
      </c>
      <c r="AM18" s="134"/>
      <c r="AN18" s="127"/>
      <c r="AO18" s="127"/>
      <c r="AP18" s="135"/>
    </row>
    <row r="19" spans="2:42" ht="15">
      <c r="B19" s="106">
        <v>3</v>
      </c>
      <c r="C19" s="126"/>
      <c r="D19" s="126"/>
      <c r="E19" s="127" t="s">
        <v>222</v>
      </c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29"/>
      <c r="Q19" s="129"/>
      <c r="R19" s="132"/>
      <c r="S19" s="178"/>
      <c r="T19" s="130"/>
      <c r="U19" s="130"/>
      <c r="V19" s="112">
        <f>затраты!$D15</f>
        <v>0</v>
      </c>
      <c r="W19" s="131"/>
      <c r="X19" s="166">
        <f>затраты!$E15</f>
        <v>0</v>
      </c>
      <c r="Y19" s="233"/>
      <c r="Z19" s="234"/>
      <c r="AA19" s="234"/>
      <c r="AB19" s="234"/>
      <c r="AC19" s="239"/>
      <c r="AD19" s="239"/>
      <c r="AE19" s="239"/>
      <c r="AF19" s="240"/>
      <c r="AG19" s="133"/>
      <c r="AH19" s="2">
        <f>затраты!$F15</f>
        <v>0</v>
      </c>
      <c r="AI19" s="2">
        <f>доходы!$C10</f>
        <v>0</v>
      </c>
      <c r="AJ19" s="101">
        <f t="shared" si="3"/>
        <v>0</v>
      </c>
      <c r="AK19" s="122">
        <f>('общие характеристики'!AI19-AH19)*1.18</f>
        <v>0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-</v>
      </c>
      <c r="AM19" s="134"/>
      <c r="AN19" s="127"/>
      <c r="AO19" s="127"/>
      <c r="AP19" s="135"/>
    </row>
    <row r="20" spans="2:42" ht="15">
      <c r="B20" s="106">
        <v>4</v>
      </c>
      <c r="C20" s="126"/>
      <c r="D20" s="126"/>
      <c r="E20" s="127" t="s">
        <v>223</v>
      </c>
      <c r="F20" s="126"/>
      <c r="G20" s="126"/>
      <c r="H20" s="126"/>
      <c r="I20" s="126"/>
      <c r="J20" s="126"/>
      <c r="K20" s="126"/>
      <c r="L20" s="126"/>
      <c r="M20" s="128"/>
      <c r="N20" s="128"/>
      <c r="O20" s="128"/>
      <c r="P20" s="129"/>
      <c r="Q20" s="129"/>
      <c r="R20" s="132"/>
      <c r="S20" s="178"/>
      <c r="T20" s="130"/>
      <c r="U20" s="130"/>
      <c r="V20" s="112">
        <f>затраты!$D16</f>
        <v>0</v>
      </c>
      <c r="W20" s="131"/>
      <c r="X20" s="166">
        <f>затраты!$E16</f>
        <v>0</v>
      </c>
      <c r="Y20" s="233"/>
      <c r="Z20" s="234"/>
      <c r="AA20" s="234"/>
      <c r="AB20" s="234"/>
      <c r="AC20" s="239"/>
      <c r="AD20" s="239"/>
      <c r="AE20" s="239"/>
      <c r="AF20" s="240"/>
      <c r="AG20" s="133"/>
      <c r="AH20" s="2">
        <f>затраты!$F16</f>
        <v>0</v>
      </c>
      <c r="AI20" s="2">
        <f>доходы!$C11</f>
        <v>0</v>
      </c>
      <c r="AJ20" s="101">
        <f t="shared" si="3"/>
        <v>0</v>
      </c>
      <c r="AK20" s="122">
        <f>('общие характеристики'!AI20-AH20)*1.18</f>
        <v>0</v>
      </c>
      <c r="AL20" s="122" t="str">
        <f t="shared" si="4"/>
        <v>-</v>
      </c>
      <c r="AM20" s="134"/>
      <c r="AN20" s="127"/>
      <c r="AO20" s="127"/>
      <c r="AP20" s="135"/>
    </row>
    <row r="21" spans="2:42" ht="15">
      <c r="B21" s="106">
        <v>5</v>
      </c>
      <c r="C21" s="126"/>
      <c r="D21" s="126"/>
      <c r="E21" s="127" t="s">
        <v>224</v>
      </c>
      <c r="F21" s="126"/>
      <c r="G21" s="126"/>
      <c r="H21" s="126"/>
      <c r="I21" s="126"/>
      <c r="J21" s="126"/>
      <c r="K21" s="126"/>
      <c r="L21" s="126"/>
      <c r="M21" s="128"/>
      <c r="N21" s="128"/>
      <c r="O21" s="128"/>
      <c r="P21" s="129"/>
      <c r="Q21" s="129"/>
      <c r="R21" s="132"/>
      <c r="S21" s="178"/>
      <c r="T21" s="130"/>
      <c r="U21" s="130"/>
      <c r="V21" s="112">
        <f>затраты!$D17</f>
        <v>0</v>
      </c>
      <c r="W21" s="131"/>
      <c r="X21" s="166">
        <f>затраты!$E17</f>
        <v>0</v>
      </c>
      <c r="Y21" s="233"/>
      <c r="Z21" s="234"/>
      <c r="AA21" s="234"/>
      <c r="AB21" s="234"/>
      <c r="AC21" s="239"/>
      <c r="AD21" s="239"/>
      <c r="AE21" s="239"/>
      <c r="AF21" s="240"/>
      <c r="AG21" s="133"/>
      <c r="AH21" s="2">
        <f>затраты!$F17</f>
        <v>0</v>
      </c>
      <c r="AI21" s="2">
        <f>доходы!$C12</f>
        <v>0</v>
      </c>
      <c r="AJ21" s="101">
        <f t="shared" si="3"/>
        <v>0</v>
      </c>
      <c r="AK21" s="122">
        <f>('общие характеристики'!AI21-AH21)*1.18</f>
        <v>0</v>
      </c>
      <c r="AL21" s="122" t="str">
        <f t="shared" si="4"/>
        <v>-</v>
      </c>
      <c r="AM21" s="134"/>
      <c r="AN21" s="127"/>
      <c r="AO21" s="127"/>
      <c r="AP21" s="135"/>
    </row>
    <row r="22" spans="2:42" ht="15">
      <c r="B22" s="106">
        <v>6</v>
      </c>
      <c r="C22" s="126"/>
      <c r="D22" s="126"/>
      <c r="E22" s="127" t="s">
        <v>225</v>
      </c>
      <c r="F22" s="126"/>
      <c r="G22" s="126"/>
      <c r="H22" s="250"/>
      <c r="I22" s="126"/>
      <c r="J22" s="126"/>
      <c r="K22" s="126"/>
      <c r="L22" s="126"/>
      <c r="M22" s="128"/>
      <c r="N22" s="128"/>
      <c r="O22" s="128"/>
      <c r="P22" s="129"/>
      <c r="Q22" s="129"/>
      <c r="R22" s="132"/>
      <c r="S22" s="178"/>
      <c r="T22" s="130"/>
      <c r="U22" s="130"/>
      <c r="V22" s="112">
        <f>затраты!$D18</f>
        <v>0</v>
      </c>
      <c r="W22" s="131"/>
      <c r="X22" s="166">
        <f>затраты!$E18</f>
        <v>0</v>
      </c>
      <c r="Y22" s="245"/>
      <c r="Z22" s="239"/>
      <c r="AA22" s="239"/>
      <c r="AB22" s="239"/>
      <c r="AC22" s="239"/>
      <c r="AD22" s="239"/>
      <c r="AE22" s="239"/>
      <c r="AF22" s="240"/>
      <c r="AG22" s="133"/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4"/>
        <v>-</v>
      </c>
      <c r="AM22" s="134"/>
      <c r="AN22" s="127"/>
      <c r="AO22" s="127"/>
      <c r="AP22" s="135"/>
    </row>
    <row r="23" spans="2:42" ht="25.5">
      <c r="B23" s="106">
        <v>7</v>
      </c>
      <c r="C23" s="126" t="s">
        <v>4</v>
      </c>
      <c r="D23" s="126" t="s">
        <v>226</v>
      </c>
      <c r="E23" s="127" t="s">
        <v>327</v>
      </c>
      <c r="F23" s="126" t="s">
        <v>227</v>
      </c>
      <c r="G23" s="126" t="s">
        <v>228</v>
      </c>
      <c r="H23" s="126">
        <v>1981</v>
      </c>
      <c r="I23" s="126">
        <v>1969</v>
      </c>
      <c r="J23" s="126" t="s">
        <v>229</v>
      </c>
      <c r="K23" s="126" t="s">
        <v>10</v>
      </c>
      <c r="L23" s="126">
        <v>200</v>
      </c>
      <c r="M23" s="128" t="s">
        <v>185</v>
      </c>
      <c r="N23" s="128" t="s">
        <v>231</v>
      </c>
      <c r="O23" s="128">
        <v>3</v>
      </c>
      <c r="P23" s="129">
        <v>8</v>
      </c>
      <c r="Q23" s="129">
        <v>200</v>
      </c>
      <c r="R23" s="132">
        <v>10</v>
      </c>
      <c r="S23" s="178" t="s">
        <v>159</v>
      </c>
      <c r="T23" s="130">
        <v>3</v>
      </c>
      <c r="U23" s="130">
        <v>8</v>
      </c>
      <c r="V23" s="112">
        <f>затраты!$D19</f>
        <v>3150</v>
      </c>
      <c r="W23" s="131">
        <v>200</v>
      </c>
      <c r="X23" s="166">
        <f>затраты!$E19</f>
        <v>180</v>
      </c>
      <c r="Y23" s="233">
        <v>0.1144</v>
      </c>
      <c r="Z23" s="234">
        <v>350.1749</v>
      </c>
      <c r="AA23" s="234"/>
      <c r="AB23" s="234"/>
      <c r="AC23" s="239">
        <v>10</v>
      </c>
      <c r="AD23" s="239"/>
      <c r="AE23" s="239"/>
      <c r="AF23" s="240">
        <v>100</v>
      </c>
      <c r="AG23" s="133"/>
      <c r="AH23" s="2">
        <f>затраты!$F19</f>
        <v>3330</v>
      </c>
      <c r="AI23" s="2">
        <f>доходы!$C14</f>
        <v>10034.65</v>
      </c>
      <c r="AJ23" s="101">
        <f t="shared" si="3"/>
        <v>6704.65</v>
      </c>
      <c r="AK23" s="122">
        <f>('общие характеристики'!AI23-AH23)*1.18</f>
        <v>7911.486999999999</v>
      </c>
      <c r="AL23" s="122" t="str">
        <f t="shared" si="4"/>
        <v>рекомендуемая начальная цена</v>
      </c>
      <c r="AM23" s="134" t="s">
        <v>245</v>
      </c>
      <c r="AN23" s="127" t="s">
        <v>246</v>
      </c>
      <c r="AO23" s="127" t="s">
        <v>248</v>
      </c>
      <c r="AP23" s="135" t="s">
        <v>247</v>
      </c>
    </row>
    <row r="24" spans="2:42" ht="15">
      <c r="B24" s="106">
        <v>8</v>
      </c>
      <c r="C24" s="126"/>
      <c r="D24" s="126"/>
      <c r="E24" s="127"/>
      <c r="F24" s="126"/>
      <c r="G24" s="126"/>
      <c r="H24" s="126"/>
      <c r="I24" s="126"/>
      <c r="J24" s="126"/>
      <c r="K24" s="126"/>
      <c r="L24" s="126"/>
      <c r="M24" s="128"/>
      <c r="N24" s="126" t="s">
        <v>232</v>
      </c>
      <c r="O24" s="128">
        <v>1</v>
      </c>
      <c r="P24" s="129">
        <v>2</v>
      </c>
      <c r="Q24" s="129"/>
      <c r="R24" s="132"/>
      <c r="S24" s="178"/>
      <c r="T24" s="130"/>
      <c r="U24" s="130"/>
      <c r="V24" s="112">
        <f>затраты!$D20</f>
        <v>0</v>
      </c>
      <c r="W24" s="131"/>
      <c r="X24" s="166">
        <f>затраты!$E20</f>
        <v>0</v>
      </c>
      <c r="Y24" s="245"/>
      <c r="Z24" s="239"/>
      <c r="AA24" s="234"/>
      <c r="AB24" s="234"/>
      <c r="AC24" s="239"/>
      <c r="AD24" s="239"/>
      <c r="AE24" s="239"/>
      <c r="AF24" s="240"/>
      <c r="AG24" s="133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4"/>
        <v>-</v>
      </c>
      <c r="AM24" s="134"/>
      <c r="AN24" s="127"/>
      <c r="AO24" s="127"/>
      <c r="AP24" s="135"/>
    </row>
    <row r="25" spans="2:42" ht="25.5">
      <c r="B25" s="106">
        <v>9</v>
      </c>
      <c r="C25" s="126" t="s">
        <v>4</v>
      </c>
      <c r="D25" s="126" t="s">
        <v>235</v>
      </c>
      <c r="E25" s="127" t="s">
        <v>236</v>
      </c>
      <c r="F25" s="126" t="s">
        <v>237</v>
      </c>
      <c r="G25" s="126" t="s">
        <v>231</v>
      </c>
      <c r="H25" s="126">
        <v>1979</v>
      </c>
      <c r="I25" s="126"/>
      <c r="J25" s="126" t="s">
        <v>238</v>
      </c>
      <c r="K25" s="126" t="s">
        <v>10</v>
      </c>
      <c r="L25" s="126">
        <v>100</v>
      </c>
      <c r="M25" s="128" t="s">
        <v>239</v>
      </c>
      <c r="N25" s="128" t="s">
        <v>230</v>
      </c>
      <c r="O25" s="128">
        <v>2</v>
      </c>
      <c r="P25" s="129">
        <v>16</v>
      </c>
      <c r="Q25" s="129">
        <v>200</v>
      </c>
      <c r="R25" s="132">
        <v>10</v>
      </c>
      <c r="S25" s="178" t="s">
        <v>159</v>
      </c>
      <c r="T25" s="130">
        <v>2</v>
      </c>
      <c r="U25" s="130">
        <v>16</v>
      </c>
      <c r="V25" s="112">
        <f>затраты!$D21</f>
        <v>2300</v>
      </c>
      <c r="W25" s="131">
        <v>200</v>
      </c>
      <c r="X25" s="166">
        <f>затраты!$E21</f>
        <v>180</v>
      </c>
      <c r="Y25" s="233">
        <v>0.1144</v>
      </c>
      <c r="Z25" s="234">
        <v>350.1749</v>
      </c>
      <c r="AA25" s="234"/>
      <c r="AB25" s="234"/>
      <c r="AC25" s="239">
        <v>10</v>
      </c>
      <c r="AD25" s="239"/>
      <c r="AE25" s="239"/>
      <c r="AF25" s="240">
        <v>100</v>
      </c>
      <c r="AG25" s="133"/>
      <c r="AH25" s="2">
        <f>затраты!$F21</f>
        <v>2480</v>
      </c>
      <c r="AI25" s="2">
        <f>доходы!$C16</f>
        <v>10034.65</v>
      </c>
      <c r="AJ25" s="101">
        <f t="shared" si="3"/>
        <v>7554.65</v>
      </c>
      <c r="AK25" s="122">
        <f>('общие характеристики'!AI25-AH25)*1.18</f>
        <v>8914.487</v>
      </c>
      <c r="AL25" s="122" t="str">
        <f t="shared" si="4"/>
        <v>рекомендуемая начальная цена</v>
      </c>
      <c r="AM25" s="134" t="s">
        <v>245</v>
      </c>
      <c r="AN25" s="127" t="s">
        <v>246</v>
      </c>
      <c r="AO25" s="127" t="s">
        <v>248</v>
      </c>
      <c r="AP25" s="135" t="s">
        <v>247</v>
      </c>
    </row>
    <row r="26" spans="2:42" ht="38.25">
      <c r="B26" s="106">
        <v>10</v>
      </c>
      <c r="C26" s="126" t="s">
        <v>4</v>
      </c>
      <c r="D26" s="126" t="s">
        <v>249</v>
      </c>
      <c r="E26" s="127" t="s">
        <v>250</v>
      </c>
      <c r="F26" s="126" t="s">
        <v>251</v>
      </c>
      <c r="G26" s="126" t="s">
        <v>234</v>
      </c>
      <c r="H26" s="126">
        <v>1991</v>
      </c>
      <c r="I26" s="126">
        <v>1990</v>
      </c>
      <c r="J26" s="126" t="s">
        <v>252</v>
      </c>
      <c r="K26" s="126" t="s">
        <v>10</v>
      </c>
      <c r="L26" s="126">
        <v>4000</v>
      </c>
      <c r="M26" s="128" t="s">
        <v>253</v>
      </c>
      <c r="N26" s="128" t="s">
        <v>234</v>
      </c>
      <c r="O26" s="128">
        <v>128</v>
      </c>
      <c r="P26" s="129">
        <v>1523</v>
      </c>
      <c r="Q26" s="129">
        <v>1500</v>
      </c>
      <c r="R26" s="132">
        <v>100</v>
      </c>
      <c r="S26" s="178" t="s">
        <v>159</v>
      </c>
      <c r="T26" s="130">
        <v>128</v>
      </c>
      <c r="U26" s="130">
        <v>1523</v>
      </c>
      <c r="V26" s="112">
        <f>затраты!$D22</f>
        <v>156556.25</v>
      </c>
      <c r="W26" s="131">
        <v>1500</v>
      </c>
      <c r="X26" s="166">
        <f>затраты!$E22</f>
        <v>1350</v>
      </c>
      <c r="Y26" s="233">
        <v>2.7389</v>
      </c>
      <c r="Z26" s="234">
        <v>33278.255</v>
      </c>
      <c r="AA26" s="234"/>
      <c r="AB26" s="234">
        <v>3985.15</v>
      </c>
      <c r="AC26" s="239"/>
      <c r="AD26" s="239"/>
      <c r="AE26" s="239"/>
      <c r="AF26" s="240">
        <v>500</v>
      </c>
      <c r="AG26" s="133"/>
      <c r="AH26" s="2">
        <f>затраты!$F22</f>
        <v>157906.25</v>
      </c>
      <c r="AI26" s="2">
        <f>доходы!$C17</f>
        <v>4501437.61</v>
      </c>
      <c r="AJ26" s="101">
        <f t="shared" si="3"/>
        <v>4343531.36</v>
      </c>
      <c r="AK26" s="122">
        <f>('общие характеристики'!AI26-AH26)*1.18</f>
        <v>5125367.0048</v>
      </c>
      <c r="AL26" s="122" t="str">
        <f t="shared" si="4"/>
        <v>рекомендуемая начальная цена</v>
      </c>
      <c r="AM26" s="134" t="s">
        <v>259</v>
      </c>
      <c r="AN26" s="127" t="s">
        <v>260</v>
      </c>
      <c r="AO26" s="127" t="s">
        <v>329</v>
      </c>
      <c r="AP26" s="281" t="s">
        <v>330</v>
      </c>
    </row>
    <row r="27" spans="2:42" ht="15">
      <c r="B27" s="106">
        <v>11</v>
      </c>
      <c r="C27" s="126" t="s">
        <v>4</v>
      </c>
      <c r="D27" s="128"/>
      <c r="E27" s="127" t="s">
        <v>254</v>
      </c>
      <c r="F27" s="126"/>
      <c r="G27" s="126"/>
      <c r="H27" s="126"/>
      <c r="I27" s="126"/>
      <c r="J27" s="126"/>
      <c r="K27" s="126"/>
      <c r="L27" s="126"/>
      <c r="M27" s="128" t="s">
        <v>185</v>
      </c>
      <c r="N27" s="128" t="s">
        <v>255</v>
      </c>
      <c r="O27" s="128"/>
      <c r="P27" s="129"/>
      <c r="Q27" s="129"/>
      <c r="R27" s="132"/>
      <c r="S27" s="178" t="s">
        <v>159</v>
      </c>
      <c r="T27" s="130"/>
      <c r="U27" s="130"/>
      <c r="V27" s="112">
        <f>затраты!$D23</f>
        <v>0</v>
      </c>
      <c r="W27" s="131"/>
      <c r="X27" s="166">
        <f>затраты!$E23</f>
        <v>0</v>
      </c>
      <c r="Y27" s="233"/>
      <c r="Z27" s="234"/>
      <c r="AA27" s="234"/>
      <c r="AB27" s="234"/>
      <c r="AC27" s="239"/>
      <c r="AD27" s="239"/>
      <c r="AE27" s="239"/>
      <c r="AF27" s="240"/>
      <c r="AG27" s="133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4"/>
        <v>-</v>
      </c>
      <c r="AM27" s="134"/>
      <c r="AN27" s="127"/>
      <c r="AO27" s="127"/>
      <c r="AP27" s="135"/>
    </row>
    <row r="28" spans="2:42" ht="15">
      <c r="B28" s="106">
        <v>12</v>
      </c>
      <c r="C28" s="126" t="s">
        <v>4</v>
      </c>
      <c r="D28" s="126"/>
      <c r="E28" s="127"/>
      <c r="F28" s="126"/>
      <c r="G28" s="126"/>
      <c r="H28" s="126"/>
      <c r="I28" s="126"/>
      <c r="J28" s="126"/>
      <c r="K28" s="126"/>
      <c r="L28" s="126"/>
      <c r="M28" s="128" t="s">
        <v>256</v>
      </c>
      <c r="N28" s="128"/>
      <c r="O28" s="128"/>
      <c r="P28" s="129"/>
      <c r="Q28" s="129"/>
      <c r="R28" s="132"/>
      <c r="S28" s="178"/>
      <c r="T28" s="130"/>
      <c r="U28" s="130"/>
      <c r="V28" s="112">
        <f>затраты!$D24</f>
        <v>0</v>
      </c>
      <c r="W28" s="131"/>
      <c r="X28" s="166">
        <f>затраты!$E24</f>
        <v>0</v>
      </c>
      <c r="Y28" s="233"/>
      <c r="Z28" s="234"/>
      <c r="AA28" s="234"/>
      <c r="AB28" s="234"/>
      <c r="AC28" s="239"/>
      <c r="AD28" s="239"/>
      <c r="AE28" s="239"/>
      <c r="AF28" s="240"/>
      <c r="AG28" s="133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4"/>
        <v>-</v>
      </c>
      <c r="AM28" s="134"/>
      <c r="AN28" s="127"/>
      <c r="AO28" s="127"/>
      <c r="AP28" s="135"/>
    </row>
    <row r="29" spans="2:42" ht="15">
      <c r="B29" s="106">
        <v>13</v>
      </c>
      <c r="C29" s="126" t="s">
        <v>4</v>
      </c>
      <c r="D29" s="126"/>
      <c r="E29" s="127"/>
      <c r="F29" s="126"/>
      <c r="G29" s="126"/>
      <c r="H29" s="126"/>
      <c r="I29" s="126"/>
      <c r="J29" s="126"/>
      <c r="K29" s="126"/>
      <c r="L29" s="126"/>
      <c r="M29" s="128" t="s">
        <v>257</v>
      </c>
      <c r="N29" s="128"/>
      <c r="O29" s="128"/>
      <c r="P29" s="129"/>
      <c r="Q29" s="129"/>
      <c r="R29" s="132"/>
      <c r="S29" s="178"/>
      <c r="T29" s="130"/>
      <c r="U29" s="130"/>
      <c r="V29" s="112">
        <f>затраты!$D25</f>
        <v>0</v>
      </c>
      <c r="W29" s="131"/>
      <c r="X29" s="166">
        <f>затраты!$E25</f>
        <v>0</v>
      </c>
      <c r="Y29" s="233"/>
      <c r="Z29" s="234"/>
      <c r="AA29" s="234"/>
      <c r="AB29" s="234"/>
      <c r="AC29" s="239"/>
      <c r="AD29" s="239"/>
      <c r="AE29" s="239"/>
      <c r="AF29" s="240"/>
      <c r="AG29" s="133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4"/>
        <v>-</v>
      </c>
      <c r="AM29" s="134"/>
      <c r="AN29" s="127"/>
      <c r="AO29" s="127"/>
      <c r="AP29" s="135"/>
    </row>
    <row r="30" spans="2:42" ht="15">
      <c r="B30" s="106">
        <v>14</v>
      </c>
      <c r="C30" s="126" t="s">
        <v>4</v>
      </c>
      <c r="D30" s="126"/>
      <c r="E30" s="127"/>
      <c r="F30" s="126"/>
      <c r="G30" s="126"/>
      <c r="H30" s="126"/>
      <c r="I30" s="126"/>
      <c r="J30" s="126"/>
      <c r="K30" s="126"/>
      <c r="L30" s="126"/>
      <c r="M30" s="128" t="s">
        <v>258</v>
      </c>
      <c r="N30" s="128"/>
      <c r="O30" s="128"/>
      <c r="P30" s="129"/>
      <c r="Q30" s="129"/>
      <c r="R30" s="132"/>
      <c r="S30" s="178"/>
      <c r="T30" s="130"/>
      <c r="U30" s="130"/>
      <c r="V30" s="112">
        <f>затраты!$D26</f>
        <v>0</v>
      </c>
      <c r="W30" s="131"/>
      <c r="X30" s="166">
        <f>затраты!$E26</f>
        <v>0</v>
      </c>
      <c r="Y30" s="233"/>
      <c r="Z30" s="234"/>
      <c r="AA30" s="234"/>
      <c r="AB30" s="234"/>
      <c r="AC30" s="239"/>
      <c r="AD30" s="239"/>
      <c r="AE30" s="239"/>
      <c r="AF30" s="240"/>
      <c r="AG30" s="133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4"/>
      <c r="AN30" s="127"/>
      <c r="AO30" s="127"/>
      <c r="AP30" s="135"/>
    </row>
    <row r="31" spans="2:42" ht="38.25">
      <c r="B31" s="106">
        <v>15</v>
      </c>
      <c r="C31" s="126" t="s">
        <v>4</v>
      </c>
      <c r="D31" s="126" t="s">
        <v>182</v>
      </c>
      <c r="E31" s="127" t="s">
        <v>291</v>
      </c>
      <c r="F31" s="126" t="s">
        <v>182</v>
      </c>
      <c r="G31" s="126" t="s">
        <v>292</v>
      </c>
      <c r="H31" s="250">
        <v>28460</v>
      </c>
      <c r="I31" s="126">
        <v>1972</v>
      </c>
      <c r="J31" s="126" t="s">
        <v>293</v>
      </c>
      <c r="K31" s="126" t="s">
        <v>10</v>
      </c>
      <c r="L31" s="126">
        <v>600</v>
      </c>
      <c r="M31" s="128" t="s">
        <v>299</v>
      </c>
      <c r="N31" s="128" t="s">
        <v>216</v>
      </c>
      <c r="O31" s="128">
        <v>16</v>
      </c>
      <c r="P31" s="129">
        <v>150</v>
      </c>
      <c r="Q31" s="129">
        <v>300</v>
      </c>
      <c r="R31" s="132">
        <v>50</v>
      </c>
      <c r="S31" s="178" t="s">
        <v>159</v>
      </c>
      <c r="T31" s="130">
        <v>16</v>
      </c>
      <c r="U31" s="130">
        <v>150</v>
      </c>
      <c r="V31" s="112">
        <f>затраты!$D27</f>
        <v>18812.5</v>
      </c>
      <c r="W31" s="131">
        <v>350</v>
      </c>
      <c r="X31" s="166">
        <f>затраты!$E27</f>
        <v>315</v>
      </c>
      <c r="Y31" s="233">
        <v>1.8104</v>
      </c>
      <c r="Z31" s="234">
        <v>1226.24</v>
      </c>
      <c r="AA31" s="234"/>
      <c r="AB31" s="234"/>
      <c r="AC31" s="239">
        <v>50</v>
      </c>
      <c r="AD31" s="239"/>
      <c r="AE31" s="239"/>
      <c r="AF31" s="240">
        <v>150</v>
      </c>
      <c r="AG31" s="133"/>
      <c r="AH31" s="2">
        <f>затраты!$F27</f>
        <v>19127.5</v>
      </c>
      <c r="AI31" s="2">
        <f>доходы!$C22</f>
        <v>43059.01</v>
      </c>
      <c r="AJ31" s="101">
        <f t="shared" si="3"/>
        <v>23931.510000000002</v>
      </c>
      <c r="AK31" s="122">
        <f>('общие характеристики'!AI31-AH31)*1.18</f>
        <v>28239.181800000002</v>
      </c>
      <c r="AL31" s="122" t="str">
        <f t="shared" si="4"/>
        <v>рекомендуемая начальная цена</v>
      </c>
      <c r="AM31" s="134" t="s">
        <v>259</v>
      </c>
      <c r="AN31" s="127" t="s">
        <v>260</v>
      </c>
      <c r="AO31" s="127" t="s">
        <v>329</v>
      </c>
      <c r="AP31" s="281" t="s">
        <v>330</v>
      </c>
    </row>
    <row r="32" spans="2:42" ht="15">
      <c r="B32" s="106">
        <v>16</v>
      </c>
      <c r="C32" s="126" t="s">
        <v>4</v>
      </c>
      <c r="D32" s="128" t="s">
        <v>294</v>
      </c>
      <c r="E32" s="127" t="s">
        <v>295</v>
      </c>
      <c r="F32" s="126" t="s">
        <v>182</v>
      </c>
      <c r="G32" s="126" t="s">
        <v>296</v>
      </c>
      <c r="H32" s="250">
        <v>37617</v>
      </c>
      <c r="I32" s="126">
        <v>2002</v>
      </c>
      <c r="J32" s="126" t="s">
        <v>293</v>
      </c>
      <c r="K32" s="126" t="s">
        <v>10</v>
      </c>
      <c r="L32" s="126"/>
      <c r="M32" s="128"/>
      <c r="N32" s="128"/>
      <c r="O32" s="128"/>
      <c r="P32" s="129"/>
      <c r="Q32" s="129"/>
      <c r="R32" s="132"/>
      <c r="S32" s="178" t="s">
        <v>159</v>
      </c>
      <c r="T32" s="130"/>
      <c r="U32" s="130"/>
      <c r="V32" s="112">
        <f>затраты!$D28</f>
        <v>0</v>
      </c>
      <c r="W32" s="131"/>
      <c r="X32" s="166">
        <f>затраты!$E28</f>
        <v>0</v>
      </c>
      <c r="Y32" s="233"/>
      <c r="Z32" s="234"/>
      <c r="AA32" s="234"/>
      <c r="AB32" s="234"/>
      <c r="AC32" s="239"/>
      <c r="AD32" s="239"/>
      <c r="AE32" s="239"/>
      <c r="AF32" s="240"/>
      <c r="AG32" s="133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4"/>
        <v>-</v>
      </c>
      <c r="AM32" s="134"/>
      <c r="AN32" s="127"/>
      <c r="AO32" s="127"/>
      <c r="AP32" s="135"/>
    </row>
    <row r="33" spans="2:42" ht="15">
      <c r="B33" s="106">
        <v>17</v>
      </c>
      <c r="C33" s="126" t="s">
        <v>4</v>
      </c>
      <c r="D33" s="126" t="s">
        <v>297</v>
      </c>
      <c r="E33" s="127" t="s">
        <v>298</v>
      </c>
      <c r="F33" s="126" t="s">
        <v>182</v>
      </c>
      <c r="G33" s="126" t="s">
        <v>292</v>
      </c>
      <c r="H33" s="250">
        <v>37600</v>
      </c>
      <c r="I33" s="126">
        <v>2002</v>
      </c>
      <c r="J33" s="126" t="s">
        <v>293</v>
      </c>
      <c r="K33" s="126" t="s">
        <v>10</v>
      </c>
      <c r="L33" s="126"/>
      <c r="M33" s="128"/>
      <c r="N33" s="128"/>
      <c r="O33" s="128"/>
      <c r="P33" s="129"/>
      <c r="Q33" s="129"/>
      <c r="R33" s="132"/>
      <c r="S33" s="178" t="s">
        <v>159</v>
      </c>
      <c r="T33" s="130"/>
      <c r="U33" s="130"/>
      <c r="V33" s="112">
        <f>затраты!$D29</f>
        <v>0</v>
      </c>
      <c r="W33" s="131"/>
      <c r="X33" s="166">
        <f>затраты!$E29</f>
        <v>0</v>
      </c>
      <c r="Y33" s="233"/>
      <c r="Z33" s="234"/>
      <c r="AA33" s="234"/>
      <c r="AB33" s="234"/>
      <c r="AC33" s="239"/>
      <c r="AD33" s="239"/>
      <c r="AE33" s="239"/>
      <c r="AF33" s="240"/>
      <c r="AG33" s="133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4"/>
      <c r="AN33" s="127"/>
      <c r="AO33" s="127"/>
      <c r="AP33" s="135"/>
    </row>
    <row r="34" spans="2:42" ht="15">
      <c r="B34" s="106">
        <v>18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128"/>
      <c r="N34" s="128"/>
      <c r="O34" s="128"/>
      <c r="P34" s="129"/>
      <c r="Q34" s="129"/>
      <c r="R34" s="132"/>
      <c r="S34" s="178"/>
      <c r="T34" s="130"/>
      <c r="U34" s="130"/>
      <c r="V34" s="112">
        <f>затраты!$D30</f>
        <v>0</v>
      </c>
      <c r="W34" s="131"/>
      <c r="X34" s="166">
        <f>затраты!$E30</f>
        <v>0</v>
      </c>
      <c r="Y34" s="233"/>
      <c r="Z34" s="234"/>
      <c r="AA34" s="234"/>
      <c r="AB34" s="234"/>
      <c r="AC34" s="239"/>
      <c r="AD34" s="239"/>
      <c r="AE34" s="239"/>
      <c r="AF34" s="240"/>
      <c r="AG34" s="133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4"/>
        <v>-</v>
      </c>
      <c r="AM34" s="134"/>
      <c r="AN34" s="127"/>
      <c r="AO34" s="127"/>
      <c r="AP34" s="135"/>
    </row>
    <row r="35" spans="2:42" ht="15">
      <c r="B35" s="106">
        <v>19</v>
      </c>
      <c r="C35" s="126"/>
      <c r="D35" s="126"/>
      <c r="E35" s="127"/>
      <c r="F35" s="126"/>
      <c r="G35" s="126"/>
      <c r="H35" s="126"/>
      <c r="I35" s="126"/>
      <c r="J35" s="126"/>
      <c r="K35" s="126"/>
      <c r="L35" s="126"/>
      <c r="M35" s="128"/>
      <c r="N35" s="128"/>
      <c r="O35" s="128"/>
      <c r="P35" s="129"/>
      <c r="Q35" s="129"/>
      <c r="R35" s="132"/>
      <c r="S35" s="178"/>
      <c r="T35" s="130"/>
      <c r="U35" s="130"/>
      <c r="V35" s="112">
        <f>затраты!$D31</f>
        <v>0</v>
      </c>
      <c r="W35" s="131"/>
      <c r="X35" s="166">
        <f>затраты!$E31</f>
        <v>0</v>
      </c>
      <c r="Y35" s="233"/>
      <c r="Z35" s="234"/>
      <c r="AA35" s="234"/>
      <c r="AB35" s="234"/>
      <c r="AC35" s="239"/>
      <c r="AD35" s="239"/>
      <c r="AE35" s="239"/>
      <c r="AF35" s="240"/>
      <c r="AG35" s="133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4"/>
        <v>-</v>
      </c>
      <c r="AM35" s="134"/>
      <c r="AN35" s="127"/>
      <c r="AO35" s="127"/>
      <c r="AP35" s="135"/>
    </row>
    <row r="36" spans="2:42" ht="15">
      <c r="B36" s="106">
        <v>20</v>
      </c>
      <c r="C36" s="126"/>
      <c r="D36" s="126"/>
      <c r="E36" s="127"/>
      <c r="F36" s="126"/>
      <c r="G36" s="126"/>
      <c r="H36" s="126"/>
      <c r="I36" s="126"/>
      <c r="J36" s="126"/>
      <c r="K36" s="126"/>
      <c r="L36" s="126"/>
      <c r="M36" s="128"/>
      <c r="N36" s="128"/>
      <c r="O36" s="128"/>
      <c r="P36" s="129"/>
      <c r="Q36" s="129"/>
      <c r="R36" s="132"/>
      <c r="S36" s="178"/>
      <c r="T36" s="130"/>
      <c r="U36" s="130"/>
      <c r="V36" s="112">
        <f>затраты!$D32</f>
        <v>0</v>
      </c>
      <c r="W36" s="131"/>
      <c r="X36" s="166">
        <f>затраты!$E32</f>
        <v>0</v>
      </c>
      <c r="Y36" s="233"/>
      <c r="Z36" s="234"/>
      <c r="AA36" s="234"/>
      <c r="AB36" s="234"/>
      <c r="AC36" s="239"/>
      <c r="AD36" s="239"/>
      <c r="AE36" s="239"/>
      <c r="AF36" s="240"/>
      <c r="AG36" s="133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4"/>
        <v>-</v>
      </c>
      <c r="AM36" s="134"/>
      <c r="AN36" s="127"/>
      <c r="AO36" s="127"/>
      <c r="AP36" s="135"/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29"/>
      <c r="Q37" s="129"/>
      <c r="R37" s="132"/>
      <c r="S37" s="178"/>
      <c r="T37" s="130"/>
      <c r="U37" s="130"/>
      <c r="V37" s="112">
        <f>затраты!$D33</f>
        <v>0</v>
      </c>
      <c r="W37" s="131"/>
      <c r="X37" s="166">
        <f>затраты!$E33</f>
        <v>0</v>
      </c>
      <c r="Y37" s="233"/>
      <c r="Z37" s="234"/>
      <c r="AA37" s="234"/>
      <c r="AB37" s="234"/>
      <c r="AC37" s="239"/>
      <c r="AD37" s="239"/>
      <c r="AE37" s="239"/>
      <c r="AF37" s="240"/>
      <c r="AG37" s="133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4"/>
        <v>-</v>
      </c>
      <c r="AM37" s="134"/>
      <c r="AN37" s="127"/>
      <c r="AO37" s="127"/>
      <c r="AP37" s="135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29"/>
      <c r="Q38" s="129"/>
      <c r="R38" s="132"/>
      <c r="S38" s="178"/>
      <c r="T38" s="130"/>
      <c r="U38" s="130"/>
      <c r="V38" s="112">
        <f>затраты!$D34</f>
        <v>0</v>
      </c>
      <c r="W38" s="131"/>
      <c r="X38" s="166">
        <f>затраты!$E34</f>
        <v>0</v>
      </c>
      <c r="Y38" s="233"/>
      <c r="Z38" s="234"/>
      <c r="AA38" s="234"/>
      <c r="AB38" s="234"/>
      <c r="AC38" s="239"/>
      <c r="AD38" s="239"/>
      <c r="AE38" s="239"/>
      <c r="AF38" s="240"/>
      <c r="AG38" s="133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4"/>
      <c r="AN38" s="127"/>
      <c r="AO38" s="127"/>
      <c r="AP38" s="135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29"/>
      <c r="Q39" s="129"/>
      <c r="R39" s="132"/>
      <c r="S39" s="178"/>
      <c r="T39" s="130"/>
      <c r="U39" s="130"/>
      <c r="V39" s="112">
        <f>затраты!$D35</f>
        <v>0</v>
      </c>
      <c r="W39" s="131"/>
      <c r="X39" s="166">
        <f>затраты!$E35</f>
        <v>0</v>
      </c>
      <c r="Y39" s="233"/>
      <c r="Z39" s="234"/>
      <c r="AA39" s="234"/>
      <c r="AB39" s="234"/>
      <c r="AC39" s="239"/>
      <c r="AD39" s="239"/>
      <c r="AE39" s="239"/>
      <c r="AF39" s="240"/>
      <c r="AG39" s="133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4"/>
      <c r="AN39" s="127"/>
      <c r="AO39" s="127"/>
      <c r="AP39" s="135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29"/>
      <c r="Q40" s="129"/>
      <c r="R40" s="132"/>
      <c r="S40" s="178"/>
      <c r="T40" s="130"/>
      <c r="U40" s="130"/>
      <c r="V40" s="112">
        <f>затраты!$D36</f>
        <v>0</v>
      </c>
      <c r="W40" s="131"/>
      <c r="X40" s="166">
        <f>затраты!$E36</f>
        <v>0</v>
      </c>
      <c r="Y40" s="233"/>
      <c r="Z40" s="234"/>
      <c r="AA40" s="234"/>
      <c r="AB40" s="234"/>
      <c r="AC40" s="239"/>
      <c r="AD40" s="239"/>
      <c r="AE40" s="239"/>
      <c r="AF40" s="240"/>
      <c r="AG40" s="133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4"/>
      <c r="AN40" s="127"/>
      <c r="AO40" s="127"/>
      <c r="AP40" s="135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29"/>
      <c r="Q41" s="129"/>
      <c r="R41" s="132"/>
      <c r="S41" s="178"/>
      <c r="T41" s="130"/>
      <c r="U41" s="130"/>
      <c r="V41" s="112">
        <f>затраты!$D37</f>
        <v>0</v>
      </c>
      <c r="W41" s="131"/>
      <c r="X41" s="166">
        <f>затраты!$E37</f>
        <v>0</v>
      </c>
      <c r="Y41" s="233"/>
      <c r="Z41" s="234"/>
      <c r="AA41" s="234"/>
      <c r="AB41" s="234"/>
      <c r="AC41" s="239"/>
      <c r="AD41" s="239"/>
      <c r="AE41" s="239"/>
      <c r="AF41" s="240"/>
      <c r="AG41" s="133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4"/>
      <c r="AN41" s="127"/>
      <c r="AO41" s="127"/>
      <c r="AP41" s="135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29"/>
      <c r="Q42" s="129"/>
      <c r="R42" s="132"/>
      <c r="S42" s="178"/>
      <c r="T42" s="130"/>
      <c r="U42" s="130"/>
      <c r="V42" s="112">
        <f>затраты!$D38</f>
        <v>0</v>
      </c>
      <c r="W42" s="131"/>
      <c r="X42" s="166">
        <f>затраты!$E38</f>
        <v>0</v>
      </c>
      <c r="Y42" s="233"/>
      <c r="Z42" s="234"/>
      <c r="AA42" s="234"/>
      <c r="AB42" s="234"/>
      <c r="AC42" s="239"/>
      <c r="AD42" s="239"/>
      <c r="AE42" s="239"/>
      <c r="AF42" s="240"/>
      <c r="AG42" s="133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4"/>
      <c r="AN42" s="127"/>
      <c r="AO42" s="127"/>
      <c r="AP42" s="135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29"/>
      <c r="Q43" s="129"/>
      <c r="R43" s="132"/>
      <c r="S43" s="178"/>
      <c r="T43" s="130"/>
      <c r="U43" s="130"/>
      <c r="V43" s="112">
        <f>затраты!$D39</f>
        <v>0</v>
      </c>
      <c r="W43" s="131"/>
      <c r="X43" s="166">
        <f>затраты!$E39</f>
        <v>0</v>
      </c>
      <c r="Y43" s="233"/>
      <c r="Z43" s="234"/>
      <c r="AA43" s="234"/>
      <c r="AB43" s="234"/>
      <c r="AC43" s="239"/>
      <c r="AD43" s="239"/>
      <c r="AE43" s="239"/>
      <c r="AF43" s="240"/>
      <c r="AG43" s="133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4"/>
      <c r="AN43" s="127"/>
      <c r="AO43" s="127"/>
      <c r="AP43" s="135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29"/>
      <c r="Q44" s="129"/>
      <c r="R44" s="132"/>
      <c r="S44" s="178"/>
      <c r="T44" s="130"/>
      <c r="U44" s="130"/>
      <c r="V44" s="112">
        <f>затраты!$D40</f>
        <v>0</v>
      </c>
      <c r="W44" s="131"/>
      <c r="X44" s="166">
        <f>затраты!$E40</f>
        <v>0</v>
      </c>
      <c r="Y44" s="233"/>
      <c r="Z44" s="234"/>
      <c r="AA44" s="234"/>
      <c r="AB44" s="234"/>
      <c r="AC44" s="239"/>
      <c r="AD44" s="239"/>
      <c r="AE44" s="239"/>
      <c r="AF44" s="240"/>
      <c r="AG44" s="133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4"/>
      <c r="AN44" s="127"/>
      <c r="AO44" s="127"/>
      <c r="AP44" s="135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29"/>
      <c r="Q45" s="129"/>
      <c r="R45" s="132"/>
      <c r="S45" s="178"/>
      <c r="T45" s="130"/>
      <c r="U45" s="130"/>
      <c r="V45" s="112">
        <f>затраты!$D41</f>
        <v>0</v>
      </c>
      <c r="W45" s="131"/>
      <c r="X45" s="166">
        <f>затраты!$E41</f>
        <v>0</v>
      </c>
      <c r="Y45" s="233"/>
      <c r="Z45" s="234"/>
      <c r="AA45" s="234"/>
      <c r="AB45" s="234"/>
      <c r="AC45" s="239"/>
      <c r="AD45" s="239"/>
      <c r="AE45" s="239"/>
      <c r="AF45" s="240"/>
      <c r="AG45" s="133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4"/>
      <c r="AN45" s="127"/>
      <c r="AO45" s="127"/>
      <c r="AP45" s="135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29"/>
      <c r="Q46" s="129"/>
      <c r="R46" s="132"/>
      <c r="S46" s="178"/>
      <c r="T46" s="130"/>
      <c r="U46" s="130"/>
      <c r="V46" s="112">
        <f>затраты!$D42</f>
        <v>0</v>
      </c>
      <c r="W46" s="131"/>
      <c r="X46" s="166">
        <f>затраты!$E42</f>
        <v>0</v>
      </c>
      <c r="Y46" s="233"/>
      <c r="Z46" s="234"/>
      <c r="AA46" s="234"/>
      <c r="AB46" s="234"/>
      <c r="AC46" s="239"/>
      <c r="AD46" s="239"/>
      <c r="AE46" s="239"/>
      <c r="AF46" s="240"/>
      <c r="AG46" s="133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4"/>
      <c r="AN46" s="127"/>
      <c r="AO46" s="127"/>
      <c r="AP46" s="135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29"/>
      <c r="Q47" s="129"/>
      <c r="R47" s="132"/>
      <c r="S47" s="178"/>
      <c r="T47" s="130"/>
      <c r="U47" s="130"/>
      <c r="V47" s="112">
        <f>затраты!$D43</f>
        <v>0</v>
      </c>
      <c r="W47" s="131"/>
      <c r="X47" s="166">
        <f>затраты!$E43</f>
        <v>0</v>
      </c>
      <c r="Y47" s="233"/>
      <c r="Z47" s="234"/>
      <c r="AA47" s="234"/>
      <c r="AB47" s="234"/>
      <c r="AC47" s="239"/>
      <c r="AD47" s="239"/>
      <c r="AE47" s="239"/>
      <c r="AF47" s="240"/>
      <c r="AG47" s="133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4"/>
      <c r="AN47" s="127"/>
      <c r="AO47" s="127"/>
      <c r="AP47" s="135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29"/>
      <c r="Q48" s="129"/>
      <c r="R48" s="132"/>
      <c r="S48" s="178"/>
      <c r="T48" s="130"/>
      <c r="U48" s="130"/>
      <c r="V48" s="112">
        <f>затраты!$D44</f>
        <v>0</v>
      </c>
      <c r="W48" s="131"/>
      <c r="X48" s="166">
        <f>затраты!$E44</f>
        <v>0</v>
      </c>
      <c r="Y48" s="233"/>
      <c r="Z48" s="234"/>
      <c r="AA48" s="234"/>
      <c r="AB48" s="234"/>
      <c r="AC48" s="239"/>
      <c r="AD48" s="239"/>
      <c r="AE48" s="239"/>
      <c r="AF48" s="240"/>
      <c r="AG48" s="133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4"/>
      <c r="AN48" s="127"/>
      <c r="AO48" s="127"/>
      <c r="AP48" s="135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29"/>
      <c r="Q49" s="129"/>
      <c r="R49" s="132"/>
      <c r="S49" s="178"/>
      <c r="T49" s="130"/>
      <c r="U49" s="130"/>
      <c r="V49" s="112">
        <f>затраты!$D45</f>
        <v>0</v>
      </c>
      <c r="W49" s="131"/>
      <c r="X49" s="166">
        <f>затраты!$E45</f>
        <v>0</v>
      </c>
      <c r="Y49" s="233"/>
      <c r="Z49" s="234"/>
      <c r="AA49" s="234"/>
      <c r="AB49" s="234"/>
      <c r="AC49" s="239"/>
      <c r="AD49" s="239"/>
      <c r="AE49" s="239"/>
      <c r="AF49" s="240"/>
      <c r="AG49" s="133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4"/>
      <c r="AN49" s="127"/>
      <c r="AO49" s="127"/>
      <c r="AP49" s="135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29"/>
      <c r="Q50" s="129"/>
      <c r="R50" s="132"/>
      <c r="S50" s="178"/>
      <c r="T50" s="130"/>
      <c r="U50" s="130"/>
      <c r="V50" s="112">
        <f>затраты!$D46</f>
        <v>0</v>
      </c>
      <c r="W50" s="131"/>
      <c r="X50" s="166">
        <f>затраты!$E46</f>
        <v>0</v>
      </c>
      <c r="Y50" s="233"/>
      <c r="Z50" s="234"/>
      <c r="AA50" s="234"/>
      <c r="AB50" s="234"/>
      <c r="AC50" s="239"/>
      <c r="AD50" s="239"/>
      <c r="AE50" s="239"/>
      <c r="AF50" s="240"/>
      <c r="AG50" s="133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4"/>
      <c r="AN50" s="127"/>
      <c r="AO50" s="127"/>
      <c r="AP50" s="135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29"/>
      <c r="Q51" s="129"/>
      <c r="R51" s="132"/>
      <c r="S51" s="178"/>
      <c r="T51" s="130"/>
      <c r="U51" s="130"/>
      <c r="V51" s="112">
        <f>затраты!$D47</f>
        <v>0</v>
      </c>
      <c r="W51" s="131"/>
      <c r="X51" s="166">
        <f>затраты!$E47</f>
        <v>0</v>
      </c>
      <c r="Y51" s="233"/>
      <c r="Z51" s="234"/>
      <c r="AA51" s="234"/>
      <c r="AB51" s="234"/>
      <c r="AC51" s="239"/>
      <c r="AD51" s="239"/>
      <c r="AE51" s="239"/>
      <c r="AF51" s="240"/>
      <c r="AG51" s="133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4"/>
      <c r="AN51" s="127"/>
      <c r="AO51" s="127"/>
      <c r="AP51" s="135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29"/>
      <c r="Q52" s="129"/>
      <c r="R52" s="132"/>
      <c r="S52" s="178"/>
      <c r="T52" s="130"/>
      <c r="U52" s="130"/>
      <c r="V52" s="112">
        <f>затраты!$D48</f>
        <v>0</v>
      </c>
      <c r="W52" s="131"/>
      <c r="X52" s="166">
        <f>затраты!$E48</f>
        <v>0</v>
      </c>
      <c r="Y52" s="233"/>
      <c r="Z52" s="234"/>
      <c r="AA52" s="234"/>
      <c r="AB52" s="234"/>
      <c r="AC52" s="239"/>
      <c r="AD52" s="239"/>
      <c r="AE52" s="239"/>
      <c r="AF52" s="240"/>
      <c r="AG52" s="133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4"/>
      <c r="AN52" s="127"/>
      <c r="AO52" s="127"/>
      <c r="AP52" s="135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29"/>
      <c r="Q53" s="129"/>
      <c r="R53" s="132"/>
      <c r="S53" s="178"/>
      <c r="T53" s="130"/>
      <c r="U53" s="130"/>
      <c r="V53" s="112">
        <f>затраты!$D49</f>
        <v>0</v>
      </c>
      <c r="W53" s="131"/>
      <c r="X53" s="166">
        <f>затраты!$E49</f>
        <v>0</v>
      </c>
      <c r="Y53" s="233"/>
      <c r="Z53" s="234"/>
      <c r="AA53" s="234"/>
      <c r="AB53" s="234"/>
      <c r="AC53" s="239"/>
      <c r="AD53" s="239"/>
      <c r="AE53" s="239"/>
      <c r="AF53" s="240"/>
      <c r="AG53" s="133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4"/>
      <c r="AN53" s="127"/>
      <c r="AO53" s="127"/>
      <c r="AP53" s="135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29"/>
      <c r="Q54" s="129"/>
      <c r="R54" s="132"/>
      <c r="S54" s="178"/>
      <c r="T54" s="130"/>
      <c r="U54" s="130"/>
      <c r="V54" s="112">
        <f>затраты!$D50</f>
        <v>0</v>
      </c>
      <c r="W54" s="131"/>
      <c r="X54" s="166">
        <f>затраты!$E50</f>
        <v>0</v>
      </c>
      <c r="Y54" s="233"/>
      <c r="Z54" s="234"/>
      <c r="AA54" s="234"/>
      <c r="AB54" s="234"/>
      <c r="AC54" s="239"/>
      <c r="AD54" s="239"/>
      <c r="AE54" s="239"/>
      <c r="AF54" s="240"/>
      <c r="AG54" s="133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4"/>
      <c r="AN54" s="127"/>
      <c r="AO54" s="127"/>
      <c r="AP54" s="135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29"/>
      <c r="Q55" s="129"/>
      <c r="R55" s="132"/>
      <c r="S55" s="178"/>
      <c r="T55" s="130"/>
      <c r="U55" s="130"/>
      <c r="V55" s="112">
        <f>затраты!$D51</f>
        <v>0</v>
      </c>
      <c r="W55" s="131"/>
      <c r="X55" s="166">
        <f>затраты!$E51</f>
        <v>0</v>
      </c>
      <c r="Y55" s="233"/>
      <c r="Z55" s="234"/>
      <c r="AA55" s="234"/>
      <c r="AB55" s="234"/>
      <c r="AC55" s="239"/>
      <c r="AD55" s="239"/>
      <c r="AE55" s="239"/>
      <c r="AF55" s="240"/>
      <c r="AG55" s="133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4"/>
      <c r="AN55" s="127"/>
      <c r="AO55" s="127"/>
      <c r="AP55" s="135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29"/>
      <c r="Q56" s="129"/>
      <c r="R56" s="132"/>
      <c r="S56" s="178"/>
      <c r="T56" s="130"/>
      <c r="U56" s="130"/>
      <c r="V56" s="112">
        <f>затраты!$D52</f>
        <v>0</v>
      </c>
      <c r="W56" s="131"/>
      <c r="X56" s="166">
        <f>затраты!$E52</f>
        <v>0</v>
      </c>
      <c r="Y56" s="233"/>
      <c r="Z56" s="234"/>
      <c r="AA56" s="234"/>
      <c r="AB56" s="234"/>
      <c r="AC56" s="239"/>
      <c r="AD56" s="239"/>
      <c r="AE56" s="239"/>
      <c r="AF56" s="240"/>
      <c r="AG56" s="133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4"/>
      <c r="AN56" s="127"/>
      <c r="AO56" s="127"/>
      <c r="AP56" s="135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29"/>
      <c r="Q57" s="129"/>
      <c r="R57" s="132"/>
      <c r="S57" s="178"/>
      <c r="T57" s="130"/>
      <c r="U57" s="130"/>
      <c r="V57" s="112">
        <f>затраты!$D53</f>
        <v>0</v>
      </c>
      <c r="W57" s="131"/>
      <c r="X57" s="166">
        <f>затраты!$E53</f>
        <v>0</v>
      </c>
      <c r="Y57" s="233"/>
      <c r="Z57" s="234"/>
      <c r="AA57" s="234"/>
      <c r="AB57" s="234"/>
      <c r="AC57" s="239"/>
      <c r="AD57" s="239"/>
      <c r="AE57" s="239"/>
      <c r="AF57" s="240"/>
      <c r="AG57" s="133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4"/>
      <c r="AN57" s="127"/>
      <c r="AO57" s="127"/>
      <c r="AP57" s="135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29"/>
      <c r="Q58" s="129"/>
      <c r="R58" s="132"/>
      <c r="S58" s="178"/>
      <c r="T58" s="130"/>
      <c r="U58" s="130"/>
      <c r="V58" s="112">
        <f>затраты!$D54</f>
        <v>0</v>
      </c>
      <c r="W58" s="131"/>
      <c r="X58" s="166">
        <f>затраты!$E54</f>
        <v>0</v>
      </c>
      <c r="Y58" s="233"/>
      <c r="Z58" s="234"/>
      <c r="AA58" s="234"/>
      <c r="AB58" s="234"/>
      <c r="AC58" s="239"/>
      <c r="AD58" s="239"/>
      <c r="AE58" s="239"/>
      <c r="AF58" s="240"/>
      <c r="AG58" s="133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4"/>
      <c r="AN58" s="127"/>
      <c r="AO58" s="127"/>
      <c r="AP58" s="135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29"/>
      <c r="Q59" s="129"/>
      <c r="R59" s="132"/>
      <c r="S59" s="178"/>
      <c r="T59" s="130"/>
      <c r="U59" s="130"/>
      <c r="V59" s="112">
        <f>затраты!$D55</f>
        <v>0</v>
      </c>
      <c r="W59" s="131"/>
      <c r="X59" s="166">
        <f>затраты!$E55</f>
        <v>0</v>
      </c>
      <c r="Y59" s="233"/>
      <c r="Z59" s="234"/>
      <c r="AA59" s="234"/>
      <c r="AB59" s="234"/>
      <c r="AC59" s="239"/>
      <c r="AD59" s="239"/>
      <c r="AE59" s="239"/>
      <c r="AF59" s="240"/>
      <c r="AG59" s="133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4"/>
      <c r="AN59" s="127"/>
      <c r="AO59" s="127"/>
      <c r="AP59" s="135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29"/>
      <c r="Q60" s="129"/>
      <c r="R60" s="132"/>
      <c r="S60" s="178"/>
      <c r="T60" s="130"/>
      <c r="U60" s="130"/>
      <c r="V60" s="112">
        <f>затраты!$D56</f>
        <v>0</v>
      </c>
      <c r="W60" s="131"/>
      <c r="X60" s="166">
        <f>затраты!$E56</f>
        <v>0</v>
      </c>
      <c r="Y60" s="233"/>
      <c r="Z60" s="234"/>
      <c r="AA60" s="234"/>
      <c r="AB60" s="234"/>
      <c r="AC60" s="239"/>
      <c r="AD60" s="239"/>
      <c r="AE60" s="239"/>
      <c r="AF60" s="240"/>
      <c r="AG60" s="133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4"/>
      <c r="AN60" s="127"/>
      <c r="AO60" s="127"/>
      <c r="AP60" s="135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29"/>
      <c r="Q61" s="129"/>
      <c r="R61" s="132"/>
      <c r="S61" s="178"/>
      <c r="T61" s="130"/>
      <c r="U61" s="130"/>
      <c r="V61" s="112">
        <f>затраты!$D57</f>
        <v>0</v>
      </c>
      <c r="W61" s="131"/>
      <c r="X61" s="166">
        <f>затраты!$E57</f>
        <v>0</v>
      </c>
      <c r="Y61" s="233"/>
      <c r="Z61" s="234"/>
      <c r="AA61" s="234"/>
      <c r="AB61" s="234"/>
      <c r="AC61" s="239"/>
      <c r="AD61" s="239"/>
      <c r="AE61" s="239"/>
      <c r="AF61" s="240"/>
      <c r="AG61" s="133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4"/>
      <c r="AN61" s="127"/>
      <c r="AO61" s="127"/>
      <c r="AP61" s="135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29"/>
      <c r="Q62" s="129"/>
      <c r="R62" s="132"/>
      <c r="S62" s="178"/>
      <c r="T62" s="130"/>
      <c r="U62" s="130"/>
      <c r="V62" s="112">
        <f>затраты!$D58</f>
        <v>0</v>
      </c>
      <c r="W62" s="131"/>
      <c r="X62" s="166">
        <f>затраты!$E58</f>
        <v>0</v>
      </c>
      <c r="Y62" s="233"/>
      <c r="Z62" s="234"/>
      <c r="AA62" s="234"/>
      <c r="AB62" s="234"/>
      <c r="AC62" s="239"/>
      <c r="AD62" s="239"/>
      <c r="AE62" s="239"/>
      <c r="AF62" s="240"/>
      <c r="AG62" s="133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4"/>
      <c r="AN62" s="127"/>
      <c r="AO62" s="127"/>
      <c r="AP62" s="135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29"/>
      <c r="Q63" s="129"/>
      <c r="R63" s="132"/>
      <c r="S63" s="178"/>
      <c r="T63" s="130"/>
      <c r="U63" s="130"/>
      <c r="V63" s="112">
        <f>затраты!$D59</f>
        <v>0</v>
      </c>
      <c r="W63" s="131"/>
      <c r="X63" s="166">
        <f>затраты!$E59</f>
        <v>0</v>
      </c>
      <c r="Y63" s="233"/>
      <c r="Z63" s="234"/>
      <c r="AA63" s="234"/>
      <c r="AB63" s="234"/>
      <c r="AC63" s="239"/>
      <c r="AD63" s="239"/>
      <c r="AE63" s="239"/>
      <c r="AF63" s="240"/>
      <c r="AG63" s="133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4"/>
      <c r="AN63" s="127"/>
      <c r="AO63" s="127"/>
      <c r="AP63" s="135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29"/>
      <c r="Q64" s="129"/>
      <c r="R64" s="132"/>
      <c r="S64" s="178"/>
      <c r="T64" s="130"/>
      <c r="U64" s="130"/>
      <c r="V64" s="112">
        <f>затраты!$D60</f>
        <v>0</v>
      </c>
      <c r="W64" s="131"/>
      <c r="X64" s="166">
        <f>затраты!$E60</f>
        <v>0</v>
      </c>
      <c r="Y64" s="233"/>
      <c r="Z64" s="234"/>
      <c r="AA64" s="234"/>
      <c r="AB64" s="234"/>
      <c r="AC64" s="239"/>
      <c r="AD64" s="239"/>
      <c r="AE64" s="239"/>
      <c r="AF64" s="240"/>
      <c r="AG64" s="133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4"/>
      <c r="AN64" s="127"/>
      <c r="AO64" s="127"/>
      <c r="AP64" s="135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29"/>
      <c r="Q65" s="129"/>
      <c r="R65" s="132"/>
      <c r="S65" s="178"/>
      <c r="T65" s="130"/>
      <c r="U65" s="130"/>
      <c r="V65" s="112">
        <f>затраты!$D61</f>
        <v>0</v>
      </c>
      <c r="W65" s="131"/>
      <c r="X65" s="166">
        <f>затраты!$E61</f>
        <v>0</v>
      </c>
      <c r="Y65" s="233"/>
      <c r="Z65" s="234"/>
      <c r="AA65" s="234"/>
      <c r="AB65" s="234"/>
      <c r="AC65" s="239"/>
      <c r="AD65" s="239"/>
      <c r="AE65" s="239"/>
      <c r="AF65" s="240"/>
      <c r="AG65" s="133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4"/>
      <c r="AN65" s="127"/>
      <c r="AO65" s="127"/>
      <c r="AP65" s="135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29"/>
      <c r="Q66" s="129"/>
      <c r="R66" s="132"/>
      <c r="S66" s="178"/>
      <c r="T66" s="130"/>
      <c r="U66" s="130"/>
      <c r="V66" s="112">
        <f>затраты!$D62</f>
        <v>0</v>
      </c>
      <c r="W66" s="131"/>
      <c r="X66" s="166">
        <f>затраты!$E62</f>
        <v>0</v>
      </c>
      <c r="Y66" s="233"/>
      <c r="Z66" s="234"/>
      <c r="AA66" s="234"/>
      <c r="AB66" s="234"/>
      <c r="AC66" s="239"/>
      <c r="AD66" s="239"/>
      <c r="AE66" s="239"/>
      <c r="AF66" s="240"/>
      <c r="AG66" s="133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4"/>
      <c r="AN66" s="127"/>
      <c r="AO66" s="127"/>
      <c r="AP66" s="135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29"/>
      <c r="Q67" s="129"/>
      <c r="R67" s="132"/>
      <c r="S67" s="178"/>
      <c r="T67" s="130"/>
      <c r="U67" s="130"/>
      <c r="V67" s="112">
        <f>затраты!$D63</f>
        <v>0</v>
      </c>
      <c r="W67" s="131"/>
      <c r="X67" s="166">
        <f>затраты!$E63</f>
        <v>0</v>
      </c>
      <c r="Y67" s="233"/>
      <c r="Z67" s="234"/>
      <c r="AA67" s="234"/>
      <c r="AB67" s="234"/>
      <c r="AC67" s="239"/>
      <c r="AD67" s="239"/>
      <c r="AE67" s="239"/>
      <c r="AF67" s="240"/>
      <c r="AG67" s="133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4"/>
      <c r="AN67" s="127"/>
      <c r="AO67" s="127"/>
      <c r="AP67" s="135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29"/>
      <c r="Q68" s="129"/>
      <c r="R68" s="132"/>
      <c r="S68" s="178"/>
      <c r="T68" s="130"/>
      <c r="U68" s="130"/>
      <c r="V68" s="112">
        <f>затраты!$D64</f>
        <v>0</v>
      </c>
      <c r="W68" s="131"/>
      <c r="X68" s="166">
        <f>затраты!$E64</f>
        <v>0</v>
      </c>
      <c r="Y68" s="233"/>
      <c r="Z68" s="234"/>
      <c r="AA68" s="234"/>
      <c r="AB68" s="234"/>
      <c r="AC68" s="239"/>
      <c r="AD68" s="239"/>
      <c r="AE68" s="239"/>
      <c r="AF68" s="240"/>
      <c r="AG68" s="133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4"/>
      <c r="AN68" s="127"/>
      <c r="AO68" s="127"/>
      <c r="AP68" s="135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29"/>
      <c r="Q69" s="129"/>
      <c r="R69" s="132"/>
      <c r="S69" s="178"/>
      <c r="T69" s="130"/>
      <c r="U69" s="130"/>
      <c r="V69" s="112">
        <f>затраты!$D65</f>
        <v>0</v>
      </c>
      <c r="W69" s="131"/>
      <c r="X69" s="166">
        <f>затраты!$E65</f>
        <v>0</v>
      </c>
      <c r="Y69" s="233"/>
      <c r="Z69" s="234"/>
      <c r="AA69" s="234"/>
      <c r="AB69" s="234"/>
      <c r="AC69" s="239"/>
      <c r="AD69" s="239"/>
      <c r="AE69" s="239"/>
      <c r="AF69" s="240"/>
      <c r="AG69" s="133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4"/>
      <c r="AN69" s="127"/>
      <c r="AO69" s="127"/>
      <c r="AP69" s="135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29"/>
      <c r="Q70" s="129"/>
      <c r="R70" s="132"/>
      <c r="S70" s="178"/>
      <c r="T70" s="130"/>
      <c r="U70" s="130"/>
      <c r="V70" s="112">
        <f>затраты!$D66</f>
        <v>0</v>
      </c>
      <c r="W70" s="131"/>
      <c r="X70" s="166">
        <f>затраты!$E66</f>
        <v>0</v>
      </c>
      <c r="Y70" s="233"/>
      <c r="Z70" s="234"/>
      <c r="AA70" s="234"/>
      <c r="AB70" s="234"/>
      <c r="AC70" s="239"/>
      <c r="AD70" s="239"/>
      <c r="AE70" s="239"/>
      <c r="AF70" s="240"/>
      <c r="AG70" s="133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4"/>
      <c r="AN70" s="127"/>
      <c r="AO70" s="127"/>
      <c r="AP70" s="135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29"/>
      <c r="Q71" s="129"/>
      <c r="R71" s="132"/>
      <c r="S71" s="178"/>
      <c r="T71" s="130"/>
      <c r="U71" s="130"/>
      <c r="V71" s="112">
        <f>затраты!$D67</f>
        <v>0</v>
      </c>
      <c r="W71" s="131"/>
      <c r="X71" s="166">
        <f>затраты!$E67</f>
        <v>0</v>
      </c>
      <c r="Y71" s="233"/>
      <c r="Z71" s="234"/>
      <c r="AA71" s="234"/>
      <c r="AB71" s="234"/>
      <c r="AC71" s="239"/>
      <c r="AD71" s="239"/>
      <c r="AE71" s="239"/>
      <c r="AF71" s="240"/>
      <c r="AG71" s="133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4"/>
      <c r="AN71" s="127"/>
      <c r="AO71" s="127"/>
      <c r="AP71" s="135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29"/>
      <c r="Q72" s="129"/>
      <c r="R72" s="132"/>
      <c r="S72" s="178"/>
      <c r="T72" s="130"/>
      <c r="U72" s="130"/>
      <c r="V72" s="112">
        <f>затраты!$D68</f>
        <v>0</v>
      </c>
      <c r="W72" s="131"/>
      <c r="X72" s="166">
        <f>затраты!$E68</f>
        <v>0</v>
      </c>
      <c r="Y72" s="233"/>
      <c r="Z72" s="234"/>
      <c r="AA72" s="234"/>
      <c r="AB72" s="234"/>
      <c r="AC72" s="239"/>
      <c r="AD72" s="239"/>
      <c r="AE72" s="239"/>
      <c r="AF72" s="240"/>
      <c r="AG72" s="133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4"/>
      <c r="AN72" s="127"/>
      <c r="AO72" s="127"/>
      <c r="AP72" s="135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29"/>
      <c r="Q73" s="129"/>
      <c r="R73" s="132"/>
      <c r="S73" s="178"/>
      <c r="T73" s="130"/>
      <c r="U73" s="130"/>
      <c r="V73" s="112">
        <f>затраты!$D69</f>
        <v>0</v>
      </c>
      <c r="W73" s="131"/>
      <c r="X73" s="166">
        <f>затраты!$E69</f>
        <v>0</v>
      </c>
      <c r="Y73" s="233"/>
      <c r="Z73" s="234"/>
      <c r="AA73" s="234"/>
      <c r="AB73" s="234"/>
      <c r="AC73" s="239"/>
      <c r="AD73" s="239"/>
      <c r="AE73" s="239"/>
      <c r="AF73" s="240"/>
      <c r="AG73" s="133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4"/>
      <c r="AN73" s="127"/>
      <c r="AO73" s="127"/>
      <c r="AP73" s="135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29"/>
      <c r="Q74" s="129"/>
      <c r="R74" s="132"/>
      <c r="S74" s="178"/>
      <c r="T74" s="130"/>
      <c r="U74" s="130"/>
      <c r="V74" s="112">
        <f>затраты!$D70</f>
        <v>0</v>
      </c>
      <c r="W74" s="131"/>
      <c r="X74" s="166">
        <f>затраты!$E70</f>
        <v>0</v>
      </c>
      <c r="Y74" s="233"/>
      <c r="Z74" s="234"/>
      <c r="AA74" s="234"/>
      <c r="AB74" s="234"/>
      <c r="AC74" s="239"/>
      <c r="AD74" s="239"/>
      <c r="AE74" s="239"/>
      <c r="AF74" s="240"/>
      <c r="AG74" s="133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4"/>
      <c r="AN74" s="127"/>
      <c r="AO74" s="127"/>
      <c r="AP74" s="135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29"/>
      <c r="Q75" s="129"/>
      <c r="R75" s="132"/>
      <c r="S75" s="178"/>
      <c r="T75" s="130"/>
      <c r="U75" s="130"/>
      <c r="V75" s="112">
        <f>затраты!$D71</f>
        <v>0</v>
      </c>
      <c r="W75" s="131"/>
      <c r="X75" s="166">
        <f>затраты!$E71</f>
        <v>0</v>
      </c>
      <c r="Y75" s="233"/>
      <c r="Z75" s="234"/>
      <c r="AA75" s="234"/>
      <c r="AB75" s="234"/>
      <c r="AC75" s="239"/>
      <c r="AD75" s="239"/>
      <c r="AE75" s="239"/>
      <c r="AF75" s="240"/>
      <c r="AG75" s="133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4"/>
      <c r="AN75" s="127"/>
      <c r="AO75" s="127"/>
      <c r="AP75" s="135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29"/>
      <c r="Q76" s="129"/>
      <c r="R76" s="132"/>
      <c r="S76" s="178"/>
      <c r="T76" s="130"/>
      <c r="U76" s="130"/>
      <c r="V76" s="112">
        <f>затраты!$D72</f>
        <v>0</v>
      </c>
      <c r="W76" s="131"/>
      <c r="X76" s="166">
        <f>затраты!$E72</f>
        <v>0</v>
      </c>
      <c r="Y76" s="233"/>
      <c r="Z76" s="234"/>
      <c r="AA76" s="234"/>
      <c r="AB76" s="234"/>
      <c r="AC76" s="239"/>
      <c r="AD76" s="239"/>
      <c r="AE76" s="239"/>
      <c r="AF76" s="240"/>
      <c r="AG76" s="133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4"/>
      <c r="AN76" s="127"/>
      <c r="AO76" s="127"/>
      <c r="AP76" s="135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29"/>
      <c r="Q77" s="129"/>
      <c r="R77" s="132"/>
      <c r="S77" s="178"/>
      <c r="T77" s="130"/>
      <c r="U77" s="130"/>
      <c r="V77" s="112">
        <f>затраты!$D73</f>
        <v>0</v>
      </c>
      <c r="W77" s="131"/>
      <c r="X77" s="166">
        <f>затраты!$E73</f>
        <v>0</v>
      </c>
      <c r="Y77" s="233"/>
      <c r="Z77" s="234"/>
      <c r="AA77" s="234"/>
      <c r="AB77" s="234"/>
      <c r="AC77" s="239"/>
      <c r="AD77" s="239"/>
      <c r="AE77" s="239"/>
      <c r="AF77" s="240"/>
      <c r="AG77" s="133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4"/>
      <c r="AN77" s="127"/>
      <c r="AO77" s="127"/>
      <c r="AP77" s="135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29"/>
      <c r="Q78" s="129"/>
      <c r="R78" s="132"/>
      <c r="S78" s="178"/>
      <c r="T78" s="130"/>
      <c r="U78" s="130"/>
      <c r="V78" s="112">
        <f>затраты!$D74</f>
        <v>0</v>
      </c>
      <c r="W78" s="131"/>
      <c r="X78" s="166">
        <f>затраты!$E74</f>
        <v>0</v>
      </c>
      <c r="Y78" s="233"/>
      <c r="Z78" s="234"/>
      <c r="AA78" s="234"/>
      <c r="AB78" s="234"/>
      <c r="AC78" s="239"/>
      <c r="AD78" s="239"/>
      <c r="AE78" s="239"/>
      <c r="AF78" s="240"/>
      <c r="AG78" s="133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4"/>
      <c r="AN78" s="127"/>
      <c r="AO78" s="127"/>
      <c r="AP78" s="135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29"/>
      <c r="Q79" s="129"/>
      <c r="R79" s="132"/>
      <c r="S79" s="178"/>
      <c r="T79" s="130"/>
      <c r="U79" s="130"/>
      <c r="V79" s="112">
        <f>затраты!$D75</f>
        <v>0</v>
      </c>
      <c r="W79" s="131"/>
      <c r="X79" s="166">
        <f>затраты!$E75</f>
        <v>0</v>
      </c>
      <c r="Y79" s="233"/>
      <c r="Z79" s="234"/>
      <c r="AA79" s="234"/>
      <c r="AB79" s="234"/>
      <c r="AC79" s="239"/>
      <c r="AD79" s="239"/>
      <c r="AE79" s="239"/>
      <c r="AF79" s="240"/>
      <c r="AG79" s="133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4"/>
      <c r="AN79" s="127"/>
      <c r="AO79" s="127"/>
      <c r="AP79" s="135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29"/>
      <c r="Q80" s="129"/>
      <c r="R80" s="132"/>
      <c r="S80" s="178"/>
      <c r="T80" s="130"/>
      <c r="U80" s="130"/>
      <c r="V80" s="112">
        <f>затраты!$D76</f>
        <v>0</v>
      </c>
      <c r="W80" s="131"/>
      <c r="X80" s="166">
        <f>затраты!$E76</f>
        <v>0</v>
      </c>
      <c r="Y80" s="233"/>
      <c r="Z80" s="234"/>
      <c r="AA80" s="234"/>
      <c r="AB80" s="234"/>
      <c r="AC80" s="239"/>
      <c r="AD80" s="239"/>
      <c r="AE80" s="239"/>
      <c r="AF80" s="240"/>
      <c r="AG80" s="133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4"/>
      <c r="AN80" s="127"/>
      <c r="AO80" s="127"/>
      <c r="AP80" s="135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29"/>
      <c r="Q81" s="129"/>
      <c r="R81" s="132"/>
      <c r="S81" s="178"/>
      <c r="T81" s="130"/>
      <c r="U81" s="130"/>
      <c r="V81" s="112">
        <f>затраты!$D77</f>
        <v>0</v>
      </c>
      <c r="W81" s="131"/>
      <c r="X81" s="166">
        <f>затраты!$E77</f>
        <v>0</v>
      </c>
      <c r="Y81" s="233"/>
      <c r="Z81" s="234"/>
      <c r="AA81" s="234"/>
      <c r="AB81" s="234"/>
      <c r="AC81" s="239"/>
      <c r="AD81" s="239"/>
      <c r="AE81" s="239"/>
      <c r="AF81" s="240"/>
      <c r="AG81" s="133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4"/>
      <c r="AN81" s="127"/>
      <c r="AO81" s="127"/>
      <c r="AP81" s="135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29"/>
      <c r="Q82" s="129"/>
      <c r="R82" s="132"/>
      <c r="S82" s="178"/>
      <c r="T82" s="130"/>
      <c r="U82" s="130"/>
      <c r="V82" s="112">
        <f>затраты!$D78</f>
        <v>0</v>
      </c>
      <c r="W82" s="131"/>
      <c r="X82" s="166">
        <f>затраты!$E78</f>
        <v>0</v>
      </c>
      <c r="Y82" s="233"/>
      <c r="Z82" s="234"/>
      <c r="AA82" s="234"/>
      <c r="AB82" s="234"/>
      <c r="AC82" s="239"/>
      <c r="AD82" s="239"/>
      <c r="AE82" s="239"/>
      <c r="AF82" s="240"/>
      <c r="AG82" s="133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4"/>
      <c r="AN82" s="127"/>
      <c r="AO82" s="127"/>
      <c r="AP82" s="135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29"/>
      <c r="Q83" s="129"/>
      <c r="R83" s="132"/>
      <c r="S83" s="178"/>
      <c r="T83" s="130"/>
      <c r="U83" s="130"/>
      <c r="V83" s="112">
        <f>затраты!$D79</f>
        <v>0</v>
      </c>
      <c r="W83" s="131"/>
      <c r="X83" s="166">
        <f>затраты!$E79</f>
        <v>0</v>
      </c>
      <c r="Y83" s="233"/>
      <c r="Z83" s="234"/>
      <c r="AA83" s="234"/>
      <c r="AB83" s="234"/>
      <c r="AC83" s="239"/>
      <c r="AD83" s="239"/>
      <c r="AE83" s="239"/>
      <c r="AF83" s="240"/>
      <c r="AG83" s="133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4"/>
      <c r="AN83" s="127"/>
      <c r="AO83" s="127"/>
      <c r="AP83" s="135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29"/>
      <c r="Q84" s="129"/>
      <c r="R84" s="132"/>
      <c r="S84" s="178"/>
      <c r="T84" s="130"/>
      <c r="U84" s="130"/>
      <c r="V84" s="112">
        <f>затраты!$D80</f>
        <v>0</v>
      </c>
      <c r="W84" s="131"/>
      <c r="X84" s="166">
        <f>затраты!$E80</f>
        <v>0</v>
      </c>
      <c r="Y84" s="233"/>
      <c r="Z84" s="234"/>
      <c r="AA84" s="234"/>
      <c r="AB84" s="234"/>
      <c r="AC84" s="239"/>
      <c r="AD84" s="239"/>
      <c r="AE84" s="239"/>
      <c r="AF84" s="240"/>
      <c r="AG84" s="133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4"/>
      <c r="AN84" s="127"/>
      <c r="AO84" s="127"/>
      <c r="AP84" s="135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29"/>
      <c r="Q85" s="129"/>
      <c r="R85" s="132"/>
      <c r="S85" s="178"/>
      <c r="T85" s="130"/>
      <c r="U85" s="130"/>
      <c r="V85" s="112">
        <f>затраты!$D81</f>
        <v>0</v>
      </c>
      <c r="W85" s="131"/>
      <c r="X85" s="166">
        <f>затраты!$E81</f>
        <v>0</v>
      </c>
      <c r="Y85" s="233"/>
      <c r="Z85" s="234"/>
      <c r="AA85" s="234"/>
      <c r="AB85" s="234"/>
      <c r="AC85" s="239"/>
      <c r="AD85" s="239"/>
      <c r="AE85" s="239"/>
      <c r="AF85" s="240"/>
      <c r="AG85" s="133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4"/>
      <c r="AN85" s="127"/>
      <c r="AO85" s="127"/>
      <c r="AP85" s="135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29"/>
      <c r="Q86" s="129"/>
      <c r="R86" s="132"/>
      <c r="S86" s="178"/>
      <c r="T86" s="130"/>
      <c r="U86" s="130"/>
      <c r="V86" s="112">
        <f>затраты!$D82</f>
        <v>0</v>
      </c>
      <c r="W86" s="131"/>
      <c r="X86" s="166">
        <f>затраты!$E82</f>
        <v>0</v>
      </c>
      <c r="Y86" s="233"/>
      <c r="Z86" s="234"/>
      <c r="AA86" s="234"/>
      <c r="AB86" s="234"/>
      <c r="AC86" s="239"/>
      <c r="AD86" s="239"/>
      <c r="AE86" s="239"/>
      <c r="AF86" s="240"/>
      <c r="AG86" s="133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4"/>
      <c r="AN86" s="127"/>
      <c r="AO86" s="127"/>
      <c r="AP86" s="135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29"/>
      <c r="Q87" s="129"/>
      <c r="R87" s="132"/>
      <c r="S87" s="178"/>
      <c r="T87" s="130"/>
      <c r="U87" s="130"/>
      <c r="V87" s="112">
        <f>затраты!$D83</f>
        <v>0</v>
      </c>
      <c r="W87" s="131"/>
      <c r="X87" s="166">
        <f>затраты!$E83</f>
        <v>0</v>
      </c>
      <c r="Y87" s="233"/>
      <c r="Z87" s="234"/>
      <c r="AA87" s="234"/>
      <c r="AB87" s="234"/>
      <c r="AC87" s="239"/>
      <c r="AD87" s="239"/>
      <c r="AE87" s="239"/>
      <c r="AF87" s="240"/>
      <c r="AG87" s="133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4"/>
      <c r="AN87" s="127"/>
      <c r="AO87" s="127"/>
      <c r="AP87" s="135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29"/>
      <c r="Q88" s="129"/>
      <c r="R88" s="132"/>
      <c r="S88" s="178"/>
      <c r="T88" s="130"/>
      <c r="U88" s="130"/>
      <c r="V88" s="112">
        <f>затраты!$D84</f>
        <v>0</v>
      </c>
      <c r="W88" s="131"/>
      <c r="X88" s="166">
        <f>затраты!$E84</f>
        <v>0</v>
      </c>
      <c r="Y88" s="233"/>
      <c r="Z88" s="234"/>
      <c r="AA88" s="234"/>
      <c r="AB88" s="234"/>
      <c r="AC88" s="239"/>
      <c r="AD88" s="239"/>
      <c r="AE88" s="239"/>
      <c r="AF88" s="240"/>
      <c r="AG88" s="133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4"/>
      <c r="AN88" s="127"/>
      <c r="AO88" s="127"/>
      <c r="AP88" s="135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29"/>
      <c r="Q89" s="129"/>
      <c r="R89" s="132"/>
      <c r="S89" s="178"/>
      <c r="T89" s="130"/>
      <c r="U89" s="130"/>
      <c r="V89" s="112">
        <f>затраты!$D85</f>
        <v>0</v>
      </c>
      <c r="W89" s="131"/>
      <c r="X89" s="166">
        <f>затраты!$E85</f>
        <v>0</v>
      </c>
      <c r="Y89" s="233"/>
      <c r="Z89" s="234"/>
      <c r="AA89" s="234"/>
      <c r="AB89" s="234"/>
      <c r="AC89" s="239"/>
      <c r="AD89" s="239"/>
      <c r="AE89" s="239"/>
      <c r="AF89" s="240"/>
      <c r="AG89" s="133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4"/>
      <c r="AN89" s="127"/>
      <c r="AO89" s="127"/>
      <c r="AP89" s="135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29"/>
      <c r="Q90" s="129"/>
      <c r="R90" s="132"/>
      <c r="S90" s="178"/>
      <c r="T90" s="130"/>
      <c r="U90" s="130"/>
      <c r="V90" s="112">
        <f>затраты!$D86</f>
        <v>0</v>
      </c>
      <c r="W90" s="131"/>
      <c r="X90" s="166">
        <f>затраты!$E86</f>
        <v>0</v>
      </c>
      <c r="Y90" s="233"/>
      <c r="Z90" s="234"/>
      <c r="AA90" s="234"/>
      <c r="AB90" s="234"/>
      <c r="AC90" s="239"/>
      <c r="AD90" s="239"/>
      <c r="AE90" s="239"/>
      <c r="AF90" s="240"/>
      <c r="AG90" s="133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4"/>
      <c r="AN90" s="127"/>
      <c r="AO90" s="127"/>
      <c r="AP90" s="135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29"/>
      <c r="Q91" s="129"/>
      <c r="R91" s="132"/>
      <c r="S91" s="178"/>
      <c r="T91" s="130"/>
      <c r="U91" s="130"/>
      <c r="V91" s="112">
        <f>затраты!$D87</f>
        <v>0</v>
      </c>
      <c r="W91" s="131"/>
      <c r="X91" s="166">
        <f>затраты!$E87</f>
        <v>0</v>
      </c>
      <c r="Y91" s="233"/>
      <c r="Z91" s="234"/>
      <c r="AA91" s="234"/>
      <c r="AB91" s="234"/>
      <c r="AC91" s="239"/>
      <c r="AD91" s="239"/>
      <c r="AE91" s="239"/>
      <c r="AF91" s="240"/>
      <c r="AG91" s="133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4"/>
      <c r="AN91" s="127"/>
      <c r="AO91" s="127"/>
      <c r="AP91" s="135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29"/>
      <c r="Q92" s="129"/>
      <c r="R92" s="132"/>
      <c r="S92" s="178"/>
      <c r="T92" s="130"/>
      <c r="U92" s="130"/>
      <c r="V92" s="112">
        <f>затраты!$D88</f>
        <v>0</v>
      </c>
      <c r="W92" s="131"/>
      <c r="X92" s="166">
        <f>затраты!$E88</f>
        <v>0</v>
      </c>
      <c r="Y92" s="233"/>
      <c r="Z92" s="234"/>
      <c r="AA92" s="234"/>
      <c r="AB92" s="234"/>
      <c r="AC92" s="239"/>
      <c r="AD92" s="239"/>
      <c r="AE92" s="239"/>
      <c r="AF92" s="240"/>
      <c r="AG92" s="133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4"/>
      <c r="AN92" s="127"/>
      <c r="AO92" s="127"/>
      <c r="AP92" s="135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29"/>
      <c r="Q93" s="129"/>
      <c r="R93" s="132"/>
      <c r="S93" s="178"/>
      <c r="T93" s="130"/>
      <c r="U93" s="130"/>
      <c r="V93" s="112">
        <f>затраты!$D89</f>
        <v>0</v>
      </c>
      <c r="W93" s="131"/>
      <c r="X93" s="166">
        <f>затраты!$E89</f>
        <v>0</v>
      </c>
      <c r="Y93" s="233"/>
      <c r="Z93" s="234"/>
      <c r="AA93" s="234"/>
      <c r="AB93" s="234"/>
      <c r="AC93" s="239"/>
      <c r="AD93" s="239"/>
      <c r="AE93" s="239"/>
      <c r="AF93" s="240"/>
      <c r="AG93" s="133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4"/>
      <c r="AN93" s="127"/>
      <c r="AO93" s="127"/>
      <c r="AP93" s="135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29"/>
      <c r="Q94" s="129"/>
      <c r="R94" s="132"/>
      <c r="S94" s="178"/>
      <c r="T94" s="130"/>
      <c r="U94" s="130"/>
      <c r="V94" s="112">
        <f>затраты!$D90</f>
        <v>0</v>
      </c>
      <c r="W94" s="131"/>
      <c r="X94" s="166">
        <f>затраты!$E90</f>
        <v>0</v>
      </c>
      <c r="Y94" s="233"/>
      <c r="Z94" s="234"/>
      <c r="AA94" s="234"/>
      <c r="AB94" s="234"/>
      <c r="AC94" s="239"/>
      <c r="AD94" s="239"/>
      <c r="AE94" s="239"/>
      <c r="AF94" s="240"/>
      <c r="AG94" s="133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4"/>
      <c r="AN94" s="127"/>
      <c r="AO94" s="127"/>
      <c r="AP94" s="135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29"/>
      <c r="Q95" s="129"/>
      <c r="R95" s="132"/>
      <c r="S95" s="178"/>
      <c r="T95" s="130"/>
      <c r="U95" s="130"/>
      <c r="V95" s="112">
        <f>затраты!$D91</f>
        <v>0</v>
      </c>
      <c r="W95" s="131"/>
      <c r="X95" s="166">
        <f>затраты!$E91</f>
        <v>0</v>
      </c>
      <c r="Y95" s="233"/>
      <c r="Z95" s="234"/>
      <c r="AA95" s="234"/>
      <c r="AB95" s="234"/>
      <c r="AC95" s="239"/>
      <c r="AD95" s="239"/>
      <c r="AE95" s="239"/>
      <c r="AF95" s="240"/>
      <c r="AG95" s="133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4"/>
      <c r="AN95" s="127"/>
      <c r="AO95" s="127"/>
      <c r="AP95" s="135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29"/>
      <c r="Q96" s="129"/>
      <c r="R96" s="132"/>
      <c r="S96" s="178"/>
      <c r="T96" s="130"/>
      <c r="U96" s="130"/>
      <c r="V96" s="112">
        <f>затраты!$D92</f>
        <v>0</v>
      </c>
      <c r="W96" s="131"/>
      <c r="X96" s="166">
        <f>затраты!$E92</f>
        <v>0</v>
      </c>
      <c r="Y96" s="233"/>
      <c r="Z96" s="234"/>
      <c r="AA96" s="234"/>
      <c r="AB96" s="234"/>
      <c r="AC96" s="239"/>
      <c r="AD96" s="239"/>
      <c r="AE96" s="239"/>
      <c r="AF96" s="240"/>
      <c r="AG96" s="133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4"/>
      <c r="AN96" s="127"/>
      <c r="AO96" s="127"/>
      <c r="AP96" s="135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29"/>
      <c r="Q97" s="129"/>
      <c r="R97" s="132"/>
      <c r="S97" s="178"/>
      <c r="T97" s="130"/>
      <c r="U97" s="130"/>
      <c r="V97" s="112">
        <f>затраты!$D93</f>
        <v>0</v>
      </c>
      <c r="W97" s="131"/>
      <c r="X97" s="166">
        <f>затраты!$E93</f>
        <v>0</v>
      </c>
      <c r="Y97" s="233"/>
      <c r="Z97" s="234"/>
      <c r="AA97" s="234"/>
      <c r="AB97" s="234"/>
      <c r="AC97" s="239"/>
      <c r="AD97" s="239"/>
      <c r="AE97" s="239"/>
      <c r="AF97" s="240"/>
      <c r="AG97" s="133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4"/>
      <c r="AN97" s="127"/>
      <c r="AO97" s="127"/>
      <c r="AP97" s="135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29"/>
      <c r="Q98" s="129"/>
      <c r="R98" s="132"/>
      <c r="S98" s="178"/>
      <c r="T98" s="130"/>
      <c r="U98" s="130"/>
      <c r="V98" s="112">
        <f>затраты!$D94</f>
        <v>0</v>
      </c>
      <c r="W98" s="131"/>
      <c r="X98" s="166">
        <f>затраты!$E94</f>
        <v>0</v>
      </c>
      <c r="Y98" s="233"/>
      <c r="Z98" s="234"/>
      <c r="AA98" s="234"/>
      <c r="AB98" s="234"/>
      <c r="AC98" s="239"/>
      <c r="AD98" s="239"/>
      <c r="AE98" s="239"/>
      <c r="AF98" s="240"/>
      <c r="AG98" s="133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4"/>
      <c r="AN98" s="127"/>
      <c r="AO98" s="127"/>
      <c r="AP98" s="135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29"/>
      <c r="Q99" s="129"/>
      <c r="R99" s="132"/>
      <c r="S99" s="178"/>
      <c r="T99" s="130"/>
      <c r="U99" s="130"/>
      <c r="V99" s="112">
        <f>затраты!$D95</f>
        <v>0</v>
      </c>
      <c r="W99" s="131"/>
      <c r="X99" s="166">
        <f>затраты!$E95</f>
        <v>0</v>
      </c>
      <c r="Y99" s="233"/>
      <c r="Z99" s="234"/>
      <c r="AA99" s="234"/>
      <c r="AB99" s="234"/>
      <c r="AC99" s="239"/>
      <c r="AD99" s="239"/>
      <c r="AE99" s="239"/>
      <c r="AF99" s="240"/>
      <c r="AG99" s="133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4"/>
      <c r="AN99" s="127"/>
      <c r="AO99" s="127"/>
      <c r="AP99" s="135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29"/>
      <c r="Q100" s="129"/>
      <c r="R100" s="132"/>
      <c r="S100" s="178"/>
      <c r="T100" s="130"/>
      <c r="U100" s="130"/>
      <c r="V100" s="112">
        <f>затраты!$D96</f>
        <v>0</v>
      </c>
      <c r="W100" s="131"/>
      <c r="X100" s="166">
        <f>затраты!$E96</f>
        <v>0</v>
      </c>
      <c r="Y100" s="233"/>
      <c r="Z100" s="234"/>
      <c r="AA100" s="234"/>
      <c r="AB100" s="234"/>
      <c r="AC100" s="239"/>
      <c r="AD100" s="239"/>
      <c r="AE100" s="239"/>
      <c r="AF100" s="240"/>
      <c r="AG100" s="133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4"/>
      <c r="AN100" s="127"/>
      <c r="AO100" s="127"/>
      <c r="AP100" s="135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29"/>
      <c r="Q101" s="129"/>
      <c r="R101" s="132"/>
      <c r="S101" s="178"/>
      <c r="T101" s="130"/>
      <c r="U101" s="130"/>
      <c r="V101" s="112">
        <f>затраты!$D97</f>
        <v>0</v>
      </c>
      <c r="W101" s="131"/>
      <c r="X101" s="166">
        <f>затраты!$E97</f>
        <v>0</v>
      </c>
      <c r="Y101" s="233"/>
      <c r="Z101" s="234"/>
      <c r="AA101" s="234"/>
      <c r="AB101" s="234"/>
      <c r="AC101" s="239"/>
      <c r="AD101" s="239"/>
      <c r="AE101" s="239"/>
      <c r="AF101" s="240"/>
      <c r="AG101" s="133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4"/>
      <c r="AN101" s="127"/>
      <c r="AO101" s="127"/>
      <c r="AP101" s="135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29"/>
      <c r="Q102" s="129"/>
      <c r="R102" s="132"/>
      <c r="S102" s="178"/>
      <c r="T102" s="130"/>
      <c r="U102" s="130"/>
      <c r="V102" s="112">
        <f>затраты!$D98</f>
        <v>0</v>
      </c>
      <c r="W102" s="131"/>
      <c r="X102" s="166">
        <f>затраты!$E98</f>
        <v>0</v>
      </c>
      <c r="Y102" s="233"/>
      <c r="Z102" s="234"/>
      <c r="AA102" s="234"/>
      <c r="AB102" s="234"/>
      <c r="AC102" s="239"/>
      <c r="AD102" s="239"/>
      <c r="AE102" s="239"/>
      <c r="AF102" s="240"/>
      <c r="AG102" s="133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4"/>
      <c r="AN102" s="127"/>
      <c r="AO102" s="127"/>
      <c r="AP102" s="135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29"/>
      <c r="Q103" s="129"/>
      <c r="R103" s="132"/>
      <c r="S103" s="178"/>
      <c r="T103" s="130"/>
      <c r="U103" s="130"/>
      <c r="V103" s="112">
        <f>затраты!$D99</f>
        <v>0</v>
      </c>
      <c r="W103" s="131"/>
      <c r="X103" s="166">
        <f>затраты!$E99</f>
        <v>0</v>
      </c>
      <c r="Y103" s="233"/>
      <c r="Z103" s="234"/>
      <c r="AA103" s="234"/>
      <c r="AB103" s="234"/>
      <c r="AC103" s="239"/>
      <c r="AD103" s="239"/>
      <c r="AE103" s="239"/>
      <c r="AF103" s="240"/>
      <c r="AG103" s="133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4"/>
      <c r="AN103" s="127"/>
      <c r="AO103" s="127"/>
      <c r="AP103" s="135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29"/>
      <c r="Q104" s="129"/>
      <c r="R104" s="132"/>
      <c r="S104" s="178"/>
      <c r="T104" s="130"/>
      <c r="U104" s="130"/>
      <c r="V104" s="112">
        <f>затраты!$D100</f>
        <v>0</v>
      </c>
      <c r="W104" s="131"/>
      <c r="X104" s="166">
        <f>затраты!$E100</f>
        <v>0</v>
      </c>
      <c r="Y104" s="233"/>
      <c r="Z104" s="234"/>
      <c r="AA104" s="234"/>
      <c r="AB104" s="234"/>
      <c r="AC104" s="239"/>
      <c r="AD104" s="239"/>
      <c r="AE104" s="239"/>
      <c r="AF104" s="240"/>
      <c r="AG104" s="133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4"/>
      <c r="AN104" s="127"/>
      <c r="AO104" s="127"/>
      <c r="AP104" s="135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29"/>
      <c r="Q105" s="129"/>
      <c r="R105" s="132"/>
      <c r="S105" s="178"/>
      <c r="T105" s="130"/>
      <c r="U105" s="130"/>
      <c r="V105" s="112">
        <f>затраты!$D101</f>
        <v>0</v>
      </c>
      <c r="W105" s="131"/>
      <c r="X105" s="166">
        <f>затраты!$E101</f>
        <v>0</v>
      </c>
      <c r="Y105" s="233"/>
      <c r="Z105" s="234"/>
      <c r="AA105" s="234"/>
      <c r="AB105" s="234"/>
      <c r="AC105" s="239"/>
      <c r="AD105" s="239"/>
      <c r="AE105" s="239"/>
      <c r="AF105" s="240"/>
      <c r="AG105" s="133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4"/>
      <c r="AN105" s="127"/>
      <c r="AO105" s="127"/>
      <c r="AP105" s="135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29"/>
      <c r="Q106" s="129"/>
      <c r="R106" s="132"/>
      <c r="S106" s="178"/>
      <c r="T106" s="130"/>
      <c r="U106" s="130"/>
      <c r="V106" s="112">
        <f>затраты!$D102</f>
        <v>0</v>
      </c>
      <c r="W106" s="131"/>
      <c r="X106" s="166">
        <f>затраты!$E102</f>
        <v>0</v>
      </c>
      <c r="Y106" s="233"/>
      <c r="Z106" s="234"/>
      <c r="AA106" s="234"/>
      <c r="AB106" s="234"/>
      <c r="AC106" s="239"/>
      <c r="AD106" s="239"/>
      <c r="AE106" s="239"/>
      <c r="AF106" s="240"/>
      <c r="AG106" s="133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4"/>
      <c r="AN106" s="127"/>
      <c r="AO106" s="127"/>
      <c r="AP106" s="135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29"/>
      <c r="Q107" s="129"/>
      <c r="R107" s="132"/>
      <c r="S107" s="178"/>
      <c r="T107" s="130"/>
      <c r="U107" s="130"/>
      <c r="V107" s="112">
        <f>затраты!$D103</f>
        <v>0</v>
      </c>
      <c r="W107" s="131"/>
      <c r="X107" s="166">
        <f>затраты!$E103</f>
        <v>0</v>
      </c>
      <c r="Y107" s="233"/>
      <c r="Z107" s="234"/>
      <c r="AA107" s="234"/>
      <c r="AB107" s="234"/>
      <c r="AC107" s="239"/>
      <c r="AD107" s="239"/>
      <c r="AE107" s="239"/>
      <c r="AF107" s="240"/>
      <c r="AG107" s="133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4"/>
      <c r="AN107" s="127"/>
      <c r="AO107" s="127"/>
      <c r="AP107" s="135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29"/>
      <c r="Q108" s="129"/>
      <c r="R108" s="132"/>
      <c r="S108" s="178"/>
      <c r="T108" s="130"/>
      <c r="U108" s="130"/>
      <c r="V108" s="112">
        <f>затраты!$D104</f>
        <v>0</v>
      </c>
      <c r="W108" s="131"/>
      <c r="X108" s="166">
        <f>затраты!$E104</f>
        <v>0</v>
      </c>
      <c r="Y108" s="233"/>
      <c r="Z108" s="234"/>
      <c r="AA108" s="234"/>
      <c r="AB108" s="234"/>
      <c r="AC108" s="239"/>
      <c r="AD108" s="239"/>
      <c r="AE108" s="239"/>
      <c r="AF108" s="240"/>
      <c r="AG108" s="133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4"/>
      <c r="AN108" s="127"/>
      <c r="AO108" s="127"/>
      <c r="AP108" s="135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29"/>
      <c r="Q109" s="129"/>
      <c r="R109" s="132"/>
      <c r="S109" s="178"/>
      <c r="T109" s="130"/>
      <c r="U109" s="130"/>
      <c r="V109" s="112">
        <f>затраты!$D105</f>
        <v>0</v>
      </c>
      <c r="W109" s="131"/>
      <c r="X109" s="166">
        <f>затраты!$E105</f>
        <v>0</v>
      </c>
      <c r="Y109" s="233"/>
      <c r="Z109" s="234"/>
      <c r="AA109" s="234"/>
      <c r="AB109" s="234"/>
      <c r="AC109" s="239"/>
      <c r="AD109" s="239"/>
      <c r="AE109" s="239"/>
      <c r="AF109" s="240"/>
      <c r="AG109" s="133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4"/>
      <c r="AN109" s="127"/>
      <c r="AO109" s="127"/>
      <c r="AP109" s="135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29"/>
      <c r="Q110" s="129"/>
      <c r="R110" s="132"/>
      <c r="S110" s="178"/>
      <c r="T110" s="130"/>
      <c r="U110" s="130"/>
      <c r="V110" s="112">
        <f>затраты!$D106</f>
        <v>0</v>
      </c>
      <c r="W110" s="131"/>
      <c r="X110" s="166">
        <f>затраты!$E106</f>
        <v>0</v>
      </c>
      <c r="Y110" s="233"/>
      <c r="Z110" s="234"/>
      <c r="AA110" s="234"/>
      <c r="AB110" s="234"/>
      <c r="AC110" s="239"/>
      <c r="AD110" s="239"/>
      <c r="AE110" s="239"/>
      <c r="AF110" s="240"/>
      <c r="AG110" s="133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4"/>
      <c r="AN110" s="127"/>
      <c r="AO110" s="127"/>
      <c r="AP110" s="135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29"/>
      <c r="Q111" s="129"/>
      <c r="R111" s="132"/>
      <c r="S111" s="178"/>
      <c r="T111" s="130"/>
      <c r="U111" s="130"/>
      <c r="V111" s="112">
        <f>затраты!$D107</f>
        <v>0</v>
      </c>
      <c r="W111" s="131"/>
      <c r="X111" s="166">
        <f>затраты!$E107</f>
        <v>0</v>
      </c>
      <c r="Y111" s="233"/>
      <c r="Z111" s="234"/>
      <c r="AA111" s="234"/>
      <c r="AB111" s="234"/>
      <c r="AC111" s="239"/>
      <c r="AD111" s="239"/>
      <c r="AE111" s="239"/>
      <c r="AF111" s="240"/>
      <c r="AG111" s="133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4"/>
      <c r="AN111" s="127"/>
      <c r="AO111" s="127"/>
      <c r="AP111" s="135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29"/>
      <c r="Q112" s="129"/>
      <c r="R112" s="132"/>
      <c r="S112" s="178"/>
      <c r="T112" s="130"/>
      <c r="U112" s="130"/>
      <c r="V112" s="112">
        <f>затраты!$D108</f>
        <v>0</v>
      </c>
      <c r="W112" s="131"/>
      <c r="X112" s="166">
        <f>затраты!$E108</f>
        <v>0</v>
      </c>
      <c r="Y112" s="233"/>
      <c r="Z112" s="234"/>
      <c r="AA112" s="234"/>
      <c r="AB112" s="234"/>
      <c r="AC112" s="239"/>
      <c r="AD112" s="239"/>
      <c r="AE112" s="239"/>
      <c r="AF112" s="240"/>
      <c r="AG112" s="133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4"/>
      <c r="AN112" s="127"/>
      <c r="AO112" s="127"/>
      <c r="AP112" s="135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29"/>
      <c r="Q113" s="129"/>
      <c r="R113" s="132"/>
      <c r="S113" s="178"/>
      <c r="T113" s="130"/>
      <c r="U113" s="130"/>
      <c r="V113" s="112">
        <f>затраты!$D109</f>
        <v>0</v>
      </c>
      <c r="W113" s="131"/>
      <c r="X113" s="166">
        <f>затраты!$E109</f>
        <v>0</v>
      </c>
      <c r="Y113" s="233"/>
      <c r="Z113" s="234"/>
      <c r="AA113" s="234"/>
      <c r="AB113" s="234"/>
      <c r="AC113" s="239"/>
      <c r="AD113" s="239"/>
      <c r="AE113" s="239"/>
      <c r="AF113" s="240"/>
      <c r="AG113" s="133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4"/>
      <c r="AN113" s="127"/>
      <c r="AO113" s="127"/>
      <c r="AP113" s="135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29"/>
      <c r="Q114" s="129"/>
      <c r="R114" s="132"/>
      <c r="S114" s="178"/>
      <c r="T114" s="130"/>
      <c r="U114" s="130"/>
      <c r="V114" s="112">
        <f>затраты!$D110</f>
        <v>0</v>
      </c>
      <c r="W114" s="131"/>
      <c r="X114" s="166">
        <f>затраты!$E110</f>
        <v>0</v>
      </c>
      <c r="Y114" s="233"/>
      <c r="Z114" s="234"/>
      <c r="AA114" s="234"/>
      <c r="AB114" s="234"/>
      <c r="AC114" s="239"/>
      <c r="AD114" s="239"/>
      <c r="AE114" s="239"/>
      <c r="AF114" s="240"/>
      <c r="AG114" s="133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4"/>
      <c r="AN114" s="127"/>
      <c r="AO114" s="127"/>
      <c r="AP114" s="135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29"/>
      <c r="Q115" s="129"/>
      <c r="R115" s="132"/>
      <c r="S115" s="178"/>
      <c r="T115" s="130"/>
      <c r="U115" s="130"/>
      <c r="V115" s="112">
        <f>затраты!$D111</f>
        <v>0</v>
      </c>
      <c r="W115" s="131"/>
      <c r="X115" s="166">
        <f>затраты!$E111</f>
        <v>0</v>
      </c>
      <c r="Y115" s="233"/>
      <c r="Z115" s="234"/>
      <c r="AA115" s="234"/>
      <c r="AB115" s="234"/>
      <c r="AC115" s="239"/>
      <c r="AD115" s="239"/>
      <c r="AE115" s="239"/>
      <c r="AF115" s="240"/>
      <c r="AG115" s="133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4"/>
      <c r="AN115" s="127"/>
      <c r="AO115" s="127"/>
      <c r="AP115" s="135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29"/>
      <c r="Q116" s="129"/>
      <c r="R116" s="132"/>
      <c r="S116" s="178"/>
      <c r="T116" s="130"/>
      <c r="U116" s="130"/>
      <c r="V116" s="112">
        <f>затраты!$D112</f>
        <v>0</v>
      </c>
      <c r="W116" s="131"/>
      <c r="X116" s="166">
        <f>затраты!$E112</f>
        <v>0</v>
      </c>
      <c r="Y116" s="233"/>
      <c r="Z116" s="234"/>
      <c r="AA116" s="234"/>
      <c r="AB116" s="234"/>
      <c r="AC116" s="239"/>
      <c r="AD116" s="239"/>
      <c r="AE116" s="239"/>
      <c r="AF116" s="240"/>
      <c r="AG116" s="133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4"/>
      <c r="AN116" s="127"/>
      <c r="AO116" s="127"/>
      <c r="AP116" s="135"/>
    </row>
  </sheetData>
  <sheetProtection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K18:K23 L19:L23 C18:C116 K24:L25 K31:L116">
    <cfRule type="cellIs" priority="50" dxfId="3" operator="equal">
      <formula>"грунт"</formula>
    </cfRule>
  </conditionalFormatting>
  <conditionalFormatting sqref="AK17:AK116">
    <cfRule type="cellIs" priority="47" dxfId="2" operator="lessThan">
      <formula>0</formula>
    </cfRule>
  </conditionalFormatting>
  <conditionalFormatting sqref="AL17:AP25 AL28:AP30 AL26:AL27 AL32:AP116 AL31">
    <cfRule type="containsText" priority="32" dxfId="2" operator="containsText" text="превышают">
      <formula>NOT(ISERROR(SEARCH("превышают",AL17)))</formula>
    </cfRule>
  </conditionalFormatting>
  <conditionalFormatting sqref="AG17:AJ116">
    <cfRule type="cellIs" priority="30" dxfId="0" operator="lessThan">
      <formula>0</formula>
    </cfRule>
  </conditionalFormatting>
  <conditionalFormatting sqref="S17:S24 S26:S116">
    <cfRule type="containsText" priority="19" dxfId="13" operator="containsText" text="требуется демонтаж">
      <formula>NOT(ISERROR(SEARCH("требуется демонтаж",S17)))</formula>
    </cfRule>
  </conditionalFormatting>
  <conditionalFormatting sqref="C17 K17:L17">
    <cfRule type="cellIs" priority="8" dxfId="3" operator="equal">
      <formula>"грунт"</formula>
    </cfRule>
  </conditionalFormatting>
  <conditionalFormatting sqref="S25">
    <cfRule type="containsText" priority="7" dxfId="13" operator="containsText" text="требуется демонтаж">
      <formula>NOT(ISERROR(SEARCH("требуется демонтаж",S25)))</formula>
    </cfRule>
  </conditionalFormatting>
  <conditionalFormatting sqref="AM27:AP27">
    <cfRule type="containsText" priority="6" dxfId="2" operator="containsText" text="превышают">
      <formula>NOT(ISERROR(SEARCH("превышают",AM27)))</formula>
    </cfRule>
  </conditionalFormatting>
  <conditionalFormatting sqref="AM27:AP27">
    <cfRule type="containsText" priority="5" dxfId="2" operator="containsText" text="превышают">
      <formula>NOT(ISERROR(SEARCH("превышают",AM27)))</formula>
    </cfRule>
  </conditionalFormatting>
  <conditionalFormatting sqref="AM27:AP27">
    <cfRule type="containsText" priority="4" dxfId="2" operator="containsText" text="превышают">
      <formula>NOT(ISERROR(SEARCH("превышают",AM27)))</formula>
    </cfRule>
  </conditionalFormatting>
  <conditionalFormatting sqref="K26:K30 L26 L28:L30">
    <cfRule type="cellIs" priority="3" dxfId="3" operator="equal">
      <formula>"грунт"</formula>
    </cfRule>
  </conditionalFormatting>
  <conditionalFormatting sqref="AM26:AP26">
    <cfRule type="containsText" priority="2" dxfId="2" operator="containsText" text="превышают">
      <formula>NOT(ISERROR(SEARCH("превышают",AM26)))</formula>
    </cfRule>
  </conditionalFormatting>
  <conditionalFormatting sqref="AM31:AP31">
    <cfRule type="containsText" priority="1" dxfId="2" operator="containsText" text="превышают">
      <formula>NOT(ISERROR(SEARCH("превышают",AM31)))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24 S26:S116">
      <formula1>демонтаж</formula1>
    </dataValidation>
  </dataValidations>
  <hyperlinks>
    <hyperlink ref="AP31" r:id="rId1" display="mailto:papaeva-ob@ural.rt.ru"/>
    <hyperlink ref="AP26" r:id="rId2" display="mailto:papaeva-ob@ural.rt.ru"/>
  </hyperlinks>
  <printOptions/>
  <pageMargins left="0.7" right="0.7" top="0.75" bottom="0.75" header="0.3" footer="0.3"/>
  <pageSetup horizontalDpi="600" verticalDpi="600" orientation="portrait" paperSize="9" scale="1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">
      <selection activeCell="E21" sqref="E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5" t="s">
        <v>154</v>
      </c>
    </row>
    <row r="3" spans="2:6" ht="15.75">
      <c r="B3" s="185" t="s">
        <v>153</v>
      </c>
      <c r="C3" s="140"/>
      <c r="D3" s="141"/>
      <c r="E3" s="141"/>
      <c r="F3" s="141"/>
    </row>
    <row r="4" spans="2:6" ht="15.75">
      <c r="B4" s="185" t="s">
        <v>171</v>
      </c>
      <c r="C4" s="241"/>
      <c r="D4" s="242"/>
      <c r="E4" s="141"/>
      <c r="F4" s="141"/>
    </row>
    <row r="5" ht="15.75" thickBot="1"/>
    <row r="6" spans="2:6" ht="16.5" thickBot="1">
      <c r="B6" s="139"/>
      <c r="C6" s="137" t="s">
        <v>122</v>
      </c>
      <c r="D6" s="141"/>
      <c r="E6" s="141"/>
      <c r="F6" s="141"/>
    </row>
    <row r="7" ht="15.75" thickBot="1"/>
    <row r="8" spans="2:15" ht="14.25" customHeight="1" thickBot="1">
      <c r="B8" s="88">
        <f>'общие характеристики'!$D$8</f>
        <v>43124</v>
      </c>
      <c r="C8" s="4" t="s">
        <v>32</v>
      </c>
      <c r="D8" s="25"/>
      <c r="E8" s="25"/>
      <c r="F8" s="36"/>
      <c r="J8" s="29"/>
      <c r="O8" s="29"/>
    </row>
    <row r="10" spans="2:6" ht="15">
      <c r="B10" s="329" t="s">
        <v>64</v>
      </c>
      <c r="C10" s="329"/>
      <c r="D10" s="329"/>
      <c r="E10" s="329"/>
      <c r="F10" s="329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1455.0359999999998</v>
      </c>
      <c r="D13" s="97">
        <f>D$14*D$15</f>
        <v>16.995</v>
      </c>
      <c r="E13" s="92">
        <f>E$14*E$15</f>
        <v>897.765</v>
      </c>
      <c r="F13" s="92">
        <f>F$14*F$15</f>
        <v>986.635</v>
      </c>
      <c r="J13" s="29"/>
      <c r="K13" s="29"/>
      <c r="L13" s="29"/>
    </row>
    <row r="14" spans="2:12" ht="78" customHeight="1">
      <c r="B14" s="107" t="s">
        <v>98</v>
      </c>
      <c r="C14" s="142">
        <v>2425.06</v>
      </c>
      <c r="D14" s="142">
        <v>30.9</v>
      </c>
      <c r="E14" s="142">
        <v>1795.53</v>
      </c>
      <c r="F14" s="231">
        <v>1973.27</v>
      </c>
      <c r="G14" s="32" t="s">
        <v>96</v>
      </c>
      <c r="H14" s="244" t="s">
        <v>174</v>
      </c>
      <c r="J14" s="32"/>
      <c r="K14" s="93"/>
      <c r="L14" s="32"/>
    </row>
    <row r="15" spans="2:12" ht="78" customHeight="1">
      <c r="B15" s="108" t="s">
        <v>123</v>
      </c>
      <c r="C15" s="161">
        <v>0.6</v>
      </c>
      <c r="D15" s="161">
        <v>0.55</v>
      </c>
      <c r="E15" s="161">
        <v>0.5</v>
      </c>
      <c r="F15" s="161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40" t="s">
        <v>65</v>
      </c>
      <c r="C17" s="341"/>
      <c r="D17" s="341"/>
      <c r="E17" s="341"/>
      <c r="F17" s="341"/>
      <c r="G17" s="341"/>
    </row>
    <row r="18" spans="2:7" ht="29.25" customHeight="1">
      <c r="B18" s="330"/>
      <c r="C18" s="331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32"/>
      <c r="C19" s="333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34" t="s">
        <v>86</v>
      </c>
      <c r="C20" s="335"/>
      <c r="D20" s="92">
        <f>D21*$D$22/1000</f>
        <v>391.69716</v>
      </c>
      <c r="E20" s="92">
        <f>E21*$D$22/1000</f>
        <v>0</v>
      </c>
      <c r="F20" s="92">
        <f>F21*$D$22/1000</f>
        <v>0</v>
      </c>
      <c r="G20" s="92">
        <f aca="true" t="shared" si="0" ref="G20">G21*$D$22/1000</f>
        <v>0</v>
      </c>
    </row>
    <row r="21" spans="2:8" ht="20.25" customHeight="1">
      <c r="B21" s="327" t="s">
        <v>94</v>
      </c>
      <c r="C21" s="336"/>
      <c r="D21" s="142">
        <v>6918</v>
      </c>
      <c r="E21" s="142"/>
      <c r="F21" s="142"/>
      <c r="G21" s="142"/>
      <c r="H21" s="32" t="s">
        <v>97</v>
      </c>
    </row>
    <row r="22" spans="2:8" ht="18" customHeight="1">
      <c r="B22" s="327" t="s">
        <v>95</v>
      </c>
      <c r="C22" s="328"/>
      <c r="D22" s="337">
        <v>56.62</v>
      </c>
      <c r="E22" s="338"/>
      <c r="F22" s="338"/>
      <c r="G22" s="339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108"/>
  <sheetViews>
    <sheetView zoomScale="55" zoomScaleNormal="55" workbookViewId="0" topLeftCell="A4">
      <selection activeCell="E78" sqref="E78:E80"/>
    </sheetView>
  </sheetViews>
  <sheetFormatPr defaultColWidth="9.140625" defaultRowHeight="15"/>
  <cols>
    <col min="1" max="1" width="9.140625" style="29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5"/>
      <c r="C1" s="215"/>
    </row>
    <row r="2" spans="2:3" ht="15.75">
      <c r="B2" s="217" t="s">
        <v>154</v>
      </c>
      <c r="C2" s="215"/>
    </row>
    <row r="3" spans="2:3" ht="15.75">
      <c r="B3" s="217" t="s">
        <v>153</v>
      </c>
      <c r="C3" s="218"/>
    </row>
    <row r="4" spans="2:3" ht="16.5" thickBot="1">
      <c r="B4" s="219"/>
      <c r="C4" s="218"/>
    </row>
    <row r="5" spans="2:3" ht="19.5" thickBot="1">
      <c r="B5" s="139"/>
      <c r="C5" s="220" t="s">
        <v>122</v>
      </c>
    </row>
    <row r="6" spans="2:3" ht="18.75">
      <c r="B6" s="220"/>
      <c r="C6" s="220"/>
    </row>
    <row r="7" spans="2:3" ht="35.25" customHeight="1">
      <c r="B7" s="221" t="s">
        <v>152</v>
      </c>
      <c r="C7" s="222"/>
    </row>
    <row r="8" spans="2:26" s="162" customFormat="1" ht="65.25" customHeight="1">
      <c r="B8" s="349" t="s">
        <v>131</v>
      </c>
      <c r="C8" s="347" t="s">
        <v>119</v>
      </c>
      <c r="D8" s="347" t="s">
        <v>132</v>
      </c>
      <c r="E8" s="347" t="s">
        <v>133</v>
      </c>
      <c r="F8" s="347" t="s">
        <v>134</v>
      </c>
      <c r="G8" s="347" t="s">
        <v>135</v>
      </c>
      <c r="H8" s="347" t="s">
        <v>175</v>
      </c>
      <c r="I8" s="347" t="s">
        <v>181</v>
      </c>
      <c r="J8" s="347" t="s">
        <v>136</v>
      </c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 t="s">
        <v>137</v>
      </c>
      <c r="V8" s="347"/>
      <c r="W8" s="348"/>
      <c r="X8" s="345" t="s">
        <v>169</v>
      </c>
      <c r="Y8" s="226"/>
      <c r="Z8" s="226"/>
    </row>
    <row r="9" spans="2:24" s="162" customFormat="1" ht="38.25">
      <c r="B9" s="349"/>
      <c r="C9" s="347"/>
      <c r="D9" s="347"/>
      <c r="E9" s="347"/>
      <c r="F9" s="347"/>
      <c r="G9" s="347"/>
      <c r="H9" s="347"/>
      <c r="I9" s="347"/>
      <c r="J9" s="224" t="s">
        <v>138</v>
      </c>
      <c r="K9" s="224" t="s">
        <v>139</v>
      </c>
      <c r="L9" s="224" t="s">
        <v>140</v>
      </c>
      <c r="M9" s="224" t="s">
        <v>141</v>
      </c>
      <c r="N9" s="224" t="s">
        <v>142</v>
      </c>
      <c r="O9" s="224" t="s">
        <v>143</v>
      </c>
      <c r="P9" s="224" t="s">
        <v>144</v>
      </c>
      <c r="Q9" s="224" t="s">
        <v>145</v>
      </c>
      <c r="R9" s="224" t="s">
        <v>146</v>
      </c>
      <c r="S9" s="224" t="s">
        <v>147</v>
      </c>
      <c r="T9" s="224" t="s">
        <v>148</v>
      </c>
      <c r="U9" s="224" t="s">
        <v>149</v>
      </c>
      <c r="V9" s="224" t="s">
        <v>150</v>
      </c>
      <c r="W9" s="224" t="s">
        <v>151</v>
      </c>
      <c r="X9" s="346"/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4" s="163" customFormat="1" ht="36.75" customHeight="1">
      <c r="B11" s="164">
        <v>1</v>
      </c>
      <c r="C11" s="164" t="s">
        <v>219</v>
      </c>
      <c r="D11" s="164" t="s">
        <v>217</v>
      </c>
      <c r="E11" s="164" t="s">
        <v>182</v>
      </c>
      <c r="F11" s="164">
        <v>900</v>
      </c>
      <c r="G11" s="164" t="s">
        <v>216</v>
      </c>
      <c r="H11" s="164"/>
      <c r="I11" s="164">
        <v>1975</v>
      </c>
      <c r="J11" s="164" t="s">
        <v>184</v>
      </c>
      <c r="K11" s="164">
        <v>9</v>
      </c>
      <c r="L11" s="164" t="s">
        <v>185</v>
      </c>
      <c r="M11" s="165"/>
      <c r="N11" s="165" t="s">
        <v>216</v>
      </c>
      <c r="O11" s="165">
        <v>6</v>
      </c>
      <c r="P11" s="165" t="s">
        <v>186</v>
      </c>
      <c r="Q11" s="164">
        <v>1</v>
      </c>
      <c r="R11" s="164" t="s">
        <v>187</v>
      </c>
      <c r="S11" s="164">
        <v>28</v>
      </c>
      <c r="T11" s="164"/>
      <c r="U11" s="165">
        <v>1</v>
      </c>
      <c r="V11" s="165" t="s">
        <v>188</v>
      </c>
      <c r="W11" s="165" t="s">
        <v>189</v>
      </c>
      <c r="X11" s="165" t="s">
        <v>190</v>
      </c>
    </row>
    <row r="12" spans="2:24" s="163" customFormat="1" ht="12.75" customHeight="1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5"/>
      <c r="N12" s="165"/>
      <c r="O12" s="165"/>
      <c r="P12" s="165" t="s">
        <v>218</v>
      </c>
      <c r="Q12" s="164">
        <v>1</v>
      </c>
      <c r="R12" s="164" t="s">
        <v>187</v>
      </c>
      <c r="S12" s="164">
        <v>54</v>
      </c>
      <c r="T12" s="164"/>
      <c r="U12" s="165"/>
      <c r="V12" s="165"/>
      <c r="W12" s="165"/>
      <c r="X12" s="165"/>
    </row>
    <row r="13" spans="2:24" s="163" customFormat="1" ht="12.75" customHeight="1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65"/>
      <c r="O13" s="165"/>
      <c r="P13" s="165" t="s">
        <v>191</v>
      </c>
      <c r="Q13" s="164">
        <v>1</v>
      </c>
      <c r="R13" s="164" t="s">
        <v>187</v>
      </c>
      <c r="S13" s="164">
        <v>14</v>
      </c>
      <c r="T13" s="164"/>
      <c r="U13" s="165"/>
      <c r="V13" s="165"/>
      <c r="W13" s="165"/>
      <c r="X13" s="165"/>
    </row>
    <row r="14" spans="2:24" s="163" customFormat="1" ht="12.75" customHeight="1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165"/>
      <c r="O14" s="165"/>
      <c r="P14" s="165" t="s">
        <v>193</v>
      </c>
      <c r="Q14" s="164">
        <v>10</v>
      </c>
      <c r="R14" s="164" t="s">
        <v>192</v>
      </c>
      <c r="S14" s="164">
        <v>20</v>
      </c>
      <c r="T14" s="164"/>
      <c r="U14" s="165"/>
      <c r="V14" s="165"/>
      <c r="W14" s="165"/>
      <c r="X14" s="165"/>
    </row>
    <row r="15" spans="2:24" s="163" customFormat="1" ht="12.75" customHeight="1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5"/>
      <c r="N15" s="165"/>
      <c r="O15" s="165"/>
      <c r="P15" s="165"/>
      <c r="Q15" s="164"/>
      <c r="R15" s="164"/>
      <c r="S15" s="164"/>
      <c r="T15" s="164"/>
      <c r="U15" s="165"/>
      <c r="V15" s="165"/>
      <c r="W15" s="165"/>
      <c r="X15" s="165"/>
    </row>
    <row r="16" spans="2:24" s="163" customFormat="1" ht="12.75" customHeight="1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5"/>
      <c r="N16" s="165"/>
      <c r="O16" s="165"/>
      <c r="P16" s="165"/>
      <c r="Q16" s="164"/>
      <c r="R16" s="164"/>
      <c r="S16" s="164"/>
      <c r="T16" s="164"/>
      <c r="U16" s="165"/>
      <c r="V16" s="165"/>
      <c r="W16" s="165"/>
      <c r="X16" s="165"/>
    </row>
    <row r="17" spans="2:24" s="163" customFormat="1" ht="12.75" customHeight="1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  <c r="N17" s="165"/>
      <c r="O17" s="165"/>
      <c r="P17" s="165"/>
      <c r="Q17" s="164"/>
      <c r="R17" s="164"/>
      <c r="S17" s="164"/>
      <c r="T17" s="164"/>
      <c r="U17" s="165"/>
      <c r="V17" s="165"/>
      <c r="W17" s="165"/>
      <c r="X17" s="165"/>
    </row>
    <row r="18" spans="2:24" s="163" customFormat="1" ht="12.75" customHeight="1">
      <c r="B18" s="164"/>
      <c r="C18" s="164"/>
      <c r="D18" s="164"/>
      <c r="E18" s="164"/>
      <c r="F18" s="164"/>
      <c r="G18" s="164"/>
      <c r="H18" s="164"/>
      <c r="I18" s="164"/>
      <c r="J18" s="164" t="s">
        <v>194</v>
      </c>
      <c r="K18" s="164">
        <v>4</v>
      </c>
      <c r="L18" s="164" t="s">
        <v>185</v>
      </c>
      <c r="M18" s="165"/>
      <c r="N18" s="165"/>
      <c r="O18" s="165">
        <v>2</v>
      </c>
      <c r="P18" s="165" t="s">
        <v>195</v>
      </c>
      <c r="Q18" s="164">
        <v>1</v>
      </c>
      <c r="R18" s="164" t="s">
        <v>187</v>
      </c>
      <c r="S18" s="164">
        <v>56</v>
      </c>
      <c r="T18" s="164"/>
      <c r="U18" s="165"/>
      <c r="V18" s="165"/>
      <c r="W18" s="165"/>
      <c r="X18" s="165"/>
    </row>
    <row r="19" spans="2:24" s="163" customFormat="1" ht="12.75" customHeight="1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 t="s">
        <v>196</v>
      </c>
      <c r="M19" s="165"/>
      <c r="N19" s="165"/>
      <c r="O19" s="165">
        <v>3</v>
      </c>
      <c r="P19" s="165"/>
      <c r="Q19" s="164"/>
      <c r="R19" s="164"/>
      <c r="S19" s="164"/>
      <c r="T19" s="164"/>
      <c r="U19" s="165"/>
      <c r="V19" s="165"/>
      <c r="W19" s="165"/>
      <c r="X19" s="165"/>
    </row>
    <row r="20" spans="2:24" s="163" customFormat="1" ht="12.75" customHeight="1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5"/>
      <c r="N20" s="165"/>
      <c r="O20" s="165"/>
      <c r="P20" s="165" t="s">
        <v>197</v>
      </c>
      <c r="Q20" s="164">
        <v>1</v>
      </c>
      <c r="R20" s="164" t="s">
        <v>187</v>
      </c>
      <c r="S20" s="164">
        <v>21</v>
      </c>
      <c r="T20" s="164"/>
      <c r="U20" s="165"/>
      <c r="V20" s="165"/>
      <c r="W20" s="165"/>
      <c r="X20" s="165"/>
    </row>
    <row r="21" spans="2:24" s="163" customFormat="1" ht="12.75" customHeight="1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5"/>
      <c r="N21" s="165"/>
      <c r="O21" s="165"/>
      <c r="P21" s="165" t="s">
        <v>198</v>
      </c>
      <c r="Q21" s="164">
        <v>1</v>
      </c>
      <c r="R21" s="164" t="s">
        <v>187</v>
      </c>
      <c r="S21" s="164">
        <v>29</v>
      </c>
      <c r="T21" s="164"/>
      <c r="U21" s="165"/>
      <c r="V21" s="165"/>
      <c r="W21" s="165"/>
      <c r="X21" s="165"/>
    </row>
    <row r="22" spans="2:24" s="163" customFormat="1" ht="12.75" customHeight="1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  <c r="N22" s="165"/>
      <c r="O22" s="165"/>
      <c r="P22" s="165" t="s">
        <v>191</v>
      </c>
      <c r="Q22" s="164">
        <v>1</v>
      </c>
      <c r="R22" s="164" t="s">
        <v>187</v>
      </c>
      <c r="S22" s="164">
        <v>14</v>
      </c>
      <c r="T22" s="164"/>
      <c r="U22" s="165"/>
      <c r="V22" s="165"/>
      <c r="W22" s="165"/>
      <c r="X22" s="165"/>
    </row>
    <row r="23" spans="2:24" s="163" customFormat="1" ht="12.75" customHeight="1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5"/>
      <c r="N23" s="165"/>
      <c r="O23" s="165"/>
      <c r="P23" s="165" t="s">
        <v>199</v>
      </c>
      <c r="Q23" s="164">
        <v>2</v>
      </c>
      <c r="R23" s="164"/>
      <c r="S23" s="164"/>
      <c r="T23" s="164"/>
      <c r="U23" s="165"/>
      <c r="V23" s="165"/>
      <c r="W23" s="165"/>
      <c r="X23" s="165"/>
    </row>
    <row r="24" spans="2:24" s="163" customFormat="1" ht="12.75" customHeight="1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5"/>
      <c r="N24" s="165"/>
      <c r="O24" s="165"/>
      <c r="P24" s="165" t="s">
        <v>200</v>
      </c>
      <c r="Q24" s="164">
        <v>5</v>
      </c>
      <c r="R24" s="164" t="s">
        <v>192</v>
      </c>
      <c r="S24" s="164">
        <v>28</v>
      </c>
      <c r="T24" s="164"/>
      <c r="U24" s="165"/>
      <c r="V24" s="165"/>
      <c r="W24" s="165"/>
      <c r="X24" s="165"/>
    </row>
    <row r="25" spans="2:24" s="163" customFormat="1" ht="12.75" customHeight="1"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  <c r="N25" s="165"/>
      <c r="O25" s="165"/>
      <c r="P25" s="165"/>
      <c r="Q25" s="164"/>
      <c r="R25" s="164"/>
      <c r="S25" s="164"/>
      <c r="T25" s="164"/>
      <c r="U25" s="165"/>
      <c r="V25" s="165"/>
      <c r="W25" s="165"/>
      <c r="X25" s="165"/>
    </row>
    <row r="26" spans="2:24" s="163" customFormat="1" ht="12.75" customHeight="1"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5"/>
      <c r="N26" s="165"/>
      <c r="O26" s="165"/>
      <c r="P26" s="165"/>
      <c r="Q26" s="164"/>
      <c r="R26" s="164"/>
      <c r="S26" s="164"/>
      <c r="T26" s="164"/>
      <c r="U26" s="165"/>
      <c r="V26" s="165"/>
      <c r="W26" s="165"/>
      <c r="X26" s="165"/>
    </row>
    <row r="27" spans="2:24" s="163" customFormat="1" ht="12.75" customHeight="1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5"/>
      <c r="N27" s="165"/>
      <c r="O27" s="165"/>
      <c r="P27" s="165"/>
      <c r="Q27" s="164"/>
      <c r="R27" s="164"/>
      <c r="S27" s="164"/>
      <c r="T27" s="164"/>
      <c r="U27" s="165"/>
      <c r="V27" s="165"/>
      <c r="W27" s="165"/>
      <c r="X27" s="165"/>
    </row>
    <row r="28" spans="2:24" s="163" customFormat="1" ht="12.75" customHeight="1">
      <c r="B28" s="164"/>
      <c r="C28" s="164"/>
      <c r="D28" s="164"/>
      <c r="E28" s="164"/>
      <c r="F28" s="164"/>
      <c r="G28" s="164"/>
      <c r="H28" s="164"/>
      <c r="I28" s="164"/>
      <c r="J28" s="164" t="s">
        <v>201</v>
      </c>
      <c r="K28" s="164">
        <v>7</v>
      </c>
      <c r="L28" s="164" t="s">
        <v>202</v>
      </c>
      <c r="M28" s="165"/>
      <c r="N28" s="165"/>
      <c r="O28" s="165">
        <v>1</v>
      </c>
      <c r="P28" s="165" t="s">
        <v>203</v>
      </c>
      <c r="Q28" s="164">
        <v>1</v>
      </c>
      <c r="R28" s="164" t="s">
        <v>187</v>
      </c>
      <c r="S28" s="164">
        <v>26</v>
      </c>
      <c r="T28" s="164"/>
      <c r="U28" s="165"/>
      <c r="V28" s="165"/>
      <c r="W28" s="165"/>
      <c r="X28" s="165"/>
    </row>
    <row r="29" spans="2:24" s="163" customFormat="1" ht="12.75" customHeight="1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5"/>
      <c r="N29" s="165"/>
      <c r="O29" s="165"/>
      <c r="P29" s="165" t="s">
        <v>204</v>
      </c>
      <c r="Q29" s="164">
        <v>1</v>
      </c>
      <c r="R29" s="164" t="s">
        <v>187</v>
      </c>
      <c r="S29" s="164">
        <v>1</v>
      </c>
      <c r="T29" s="164"/>
      <c r="U29" s="165"/>
      <c r="V29" s="165"/>
      <c r="W29" s="165"/>
      <c r="X29" s="165"/>
    </row>
    <row r="30" spans="2:24" s="163" customFormat="1" ht="12.75" customHeight="1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5"/>
      <c r="N30" s="165"/>
      <c r="O30" s="165"/>
      <c r="P30" s="165" t="s">
        <v>211</v>
      </c>
      <c r="Q30" s="164">
        <v>2</v>
      </c>
      <c r="R30" s="164" t="s">
        <v>192</v>
      </c>
      <c r="S30" s="164">
        <v>17</v>
      </c>
      <c r="T30" s="164"/>
      <c r="U30" s="165"/>
      <c r="V30" s="165"/>
      <c r="W30" s="165"/>
      <c r="X30" s="165"/>
    </row>
    <row r="31" spans="2:24" s="163" customFormat="1" ht="12.75" customHeight="1"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65"/>
      <c r="O31" s="165"/>
      <c r="P31" s="165" t="s">
        <v>205</v>
      </c>
      <c r="Q31" s="164">
        <v>7</v>
      </c>
      <c r="R31" s="164" t="s">
        <v>187</v>
      </c>
      <c r="S31" s="164">
        <v>27</v>
      </c>
      <c r="T31" s="164"/>
      <c r="U31" s="165"/>
      <c r="V31" s="165"/>
      <c r="W31" s="165"/>
      <c r="X31" s="165"/>
    </row>
    <row r="32" spans="2:24" s="163" customFormat="1" ht="12.7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5"/>
      <c r="N32" s="165"/>
      <c r="O32" s="165"/>
      <c r="P32" s="165" t="s">
        <v>206</v>
      </c>
      <c r="Q32" s="164">
        <v>2</v>
      </c>
      <c r="R32" s="164" t="s">
        <v>187</v>
      </c>
      <c r="S32" s="164">
        <v>29</v>
      </c>
      <c r="T32" s="164"/>
      <c r="U32" s="165"/>
      <c r="V32" s="165"/>
      <c r="W32" s="165"/>
      <c r="X32" s="165"/>
    </row>
    <row r="33" spans="2:24" s="163" customFormat="1" ht="12.75" customHeigh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5"/>
      <c r="N33" s="165"/>
      <c r="O33" s="165"/>
      <c r="P33" s="165" t="s">
        <v>207</v>
      </c>
      <c r="Q33" s="164">
        <v>2</v>
      </c>
      <c r="R33" s="164" t="s">
        <v>187</v>
      </c>
      <c r="S33" s="164">
        <v>28</v>
      </c>
      <c r="T33" s="164"/>
      <c r="U33" s="165"/>
      <c r="V33" s="165"/>
      <c r="W33" s="165"/>
      <c r="X33" s="165"/>
    </row>
    <row r="34" spans="2:24" s="163" customFormat="1" ht="12.75" customHeight="1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165"/>
      <c r="O34" s="165"/>
      <c r="P34" s="165" t="s">
        <v>208</v>
      </c>
      <c r="Q34" s="164">
        <v>1</v>
      </c>
      <c r="R34" s="164"/>
      <c r="S34" s="164"/>
      <c r="T34" s="164"/>
      <c r="U34" s="165"/>
      <c r="V34" s="165"/>
      <c r="W34" s="165"/>
      <c r="X34" s="165"/>
    </row>
    <row r="35" spans="2:24" s="163" customFormat="1" ht="12.75" customHeight="1"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5"/>
      <c r="N35" s="165"/>
      <c r="O35" s="165"/>
      <c r="P35" s="165" t="s">
        <v>191</v>
      </c>
      <c r="Q35" s="164">
        <v>2</v>
      </c>
      <c r="R35" s="164" t="s">
        <v>187</v>
      </c>
      <c r="S35" s="164">
        <v>14</v>
      </c>
      <c r="T35" s="164"/>
      <c r="U35" s="165"/>
      <c r="V35" s="165"/>
      <c r="W35" s="165"/>
      <c r="X35" s="165"/>
    </row>
    <row r="36" spans="2:24" s="163" customFormat="1" ht="12.75" customHeight="1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65"/>
      <c r="O36" s="165"/>
      <c r="P36" s="165"/>
      <c r="Q36" s="164"/>
      <c r="R36" s="164"/>
      <c r="S36" s="164"/>
      <c r="T36" s="164"/>
      <c r="U36" s="165"/>
      <c r="V36" s="165"/>
      <c r="W36" s="165"/>
      <c r="X36" s="165"/>
    </row>
    <row r="37" spans="2:24" s="163" customFormat="1" ht="12.75" customHeight="1">
      <c r="B37" s="164"/>
      <c r="C37" s="164"/>
      <c r="D37" s="164"/>
      <c r="E37" s="164"/>
      <c r="F37" s="164"/>
      <c r="G37" s="164"/>
      <c r="H37" s="164"/>
      <c r="I37" s="164"/>
      <c r="J37" s="164" t="s">
        <v>209</v>
      </c>
      <c r="K37" s="164">
        <v>1</v>
      </c>
      <c r="L37" s="164"/>
      <c r="M37" s="165"/>
      <c r="N37" s="165"/>
      <c r="O37" s="165"/>
      <c r="P37" s="165" t="s">
        <v>204</v>
      </c>
      <c r="Q37" s="164">
        <v>1</v>
      </c>
      <c r="R37" s="164" t="s">
        <v>192</v>
      </c>
      <c r="S37" s="164">
        <v>3</v>
      </c>
      <c r="T37" s="164"/>
      <c r="U37" s="165"/>
      <c r="V37" s="165"/>
      <c r="W37" s="165"/>
      <c r="X37" s="165"/>
    </row>
    <row r="38" spans="2:24" s="163" customFormat="1" ht="12.75" customHeight="1"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5"/>
      <c r="N38" s="165"/>
      <c r="O38" s="165"/>
      <c r="P38" s="165" t="s">
        <v>210</v>
      </c>
      <c r="Q38" s="164">
        <v>1</v>
      </c>
      <c r="R38" s="164" t="s">
        <v>192</v>
      </c>
      <c r="S38" s="164">
        <v>15</v>
      </c>
      <c r="T38" s="164"/>
      <c r="U38" s="165"/>
      <c r="V38" s="165"/>
      <c r="W38" s="165"/>
      <c r="X38" s="165"/>
    </row>
    <row r="39" spans="2:24" s="163" customFormat="1" ht="12.75" customHeight="1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N39" s="165"/>
      <c r="O39" s="165"/>
      <c r="P39" s="165" t="s">
        <v>209</v>
      </c>
      <c r="Q39" s="164">
        <v>1</v>
      </c>
      <c r="R39" s="164" t="s">
        <v>192</v>
      </c>
      <c r="S39" s="164">
        <v>9</v>
      </c>
      <c r="T39" s="164"/>
      <c r="U39" s="165"/>
      <c r="V39" s="165"/>
      <c r="W39" s="165"/>
      <c r="X39" s="165"/>
    </row>
    <row r="40" spans="2:24" s="163" customFormat="1" ht="12.75" customHeight="1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5"/>
      <c r="N40" s="165"/>
      <c r="O40" s="165"/>
      <c r="P40" s="249" t="s">
        <v>212</v>
      </c>
      <c r="Q40" s="164">
        <v>1</v>
      </c>
      <c r="R40" s="164" t="s">
        <v>192</v>
      </c>
      <c r="S40" s="164">
        <v>7</v>
      </c>
      <c r="T40" s="164"/>
      <c r="U40" s="165"/>
      <c r="V40" s="165"/>
      <c r="W40" s="165"/>
      <c r="X40" s="165"/>
    </row>
    <row r="41" spans="2:24" s="163" customFormat="1" ht="14.25" customHeight="1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  <c r="N41" s="165"/>
      <c r="O41" s="165"/>
      <c r="P41" s="165" t="s">
        <v>213</v>
      </c>
      <c r="Q41" s="164">
        <v>1</v>
      </c>
      <c r="R41" s="164" t="s">
        <v>187</v>
      </c>
      <c r="S41" s="164">
        <v>3</v>
      </c>
      <c r="T41" s="164"/>
      <c r="U41" s="165"/>
      <c r="V41" s="165"/>
      <c r="W41" s="165"/>
      <c r="X41" s="165"/>
    </row>
    <row r="42" spans="2:24" s="163" customFormat="1" ht="39.75" customHeight="1">
      <c r="B42" s="164"/>
      <c r="C42" s="127"/>
      <c r="D42" s="126" t="s">
        <v>229</v>
      </c>
      <c r="E42" s="126" t="s">
        <v>227</v>
      </c>
      <c r="F42" s="164">
        <v>200</v>
      </c>
      <c r="G42" s="126" t="s">
        <v>228</v>
      </c>
      <c r="H42" s="164">
        <v>1981</v>
      </c>
      <c r="I42" s="164"/>
      <c r="J42" s="164" t="s">
        <v>184</v>
      </c>
      <c r="K42" s="164">
        <v>3</v>
      </c>
      <c r="L42" s="164" t="s">
        <v>185</v>
      </c>
      <c r="M42" s="165"/>
      <c r="N42" s="126" t="s">
        <v>231</v>
      </c>
      <c r="O42" s="126">
        <v>3</v>
      </c>
      <c r="P42" s="164" t="s">
        <v>193</v>
      </c>
      <c r="Q42" s="164">
        <v>3</v>
      </c>
      <c r="R42" s="164" t="s">
        <v>192</v>
      </c>
      <c r="S42" s="164">
        <v>20</v>
      </c>
      <c r="T42" s="165"/>
      <c r="U42" s="165">
        <v>1</v>
      </c>
      <c r="V42" s="165" t="s">
        <v>188</v>
      </c>
      <c r="W42" s="165" t="s">
        <v>189</v>
      </c>
      <c r="X42" s="165" t="s">
        <v>190</v>
      </c>
    </row>
    <row r="43" spans="2:24" s="163" customFormat="1" ht="12.75" customHeight="1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/>
      <c r="O43" s="165"/>
      <c r="P43" s="164" t="s">
        <v>233</v>
      </c>
      <c r="Q43" s="164">
        <v>5</v>
      </c>
      <c r="R43" s="164" t="s">
        <v>192</v>
      </c>
      <c r="S43" s="164">
        <v>16</v>
      </c>
      <c r="T43" s="165"/>
      <c r="U43" s="165"/>
      <c r="V43" s="165"/>
      <c r="W43" s="165"/>
      <c r="X43" s="227"/>
    </row>
    <row r="44" spans="2:24" s="163" customFormat="1" ht="12.75" customHeight="1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/>
      <c r="O44" s="165"/>
      <c r="P44" s="164" t="s">
        <v>203</v>
      </c>
      <c r="Q44" s="164">
        <v>1</v>
      </c>
      <c r="R44" s="164" t="s">
        <v>192</v>
      </c>
      <c r="S44" s="164">
        <v>10</v>
      </c>
      <c r="T44" s="165"/>
      <c r="U44" s="165"/>
      <c r="V44" s="165"/>
      <c r="W44" s="165"/>
      <c r="X44" s="227"/>
    </row>
    <row r="45" spans="2:24" s="163" customFormat="1" ht="12.75" customHeight="1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/>
      <c r="O45" s="165"/>
      <c r="P45" s="164"/>
      <c r="Q45" s="164"/>
      <c r="R45" s="164"/>
      <c r="S45" s="164"/>
      <c r="T45" s="165"/>
      <c r="U45" s="165"/>
      <c r="V45" s="165"/>
      <c r="W45" s="165"/>
      <c r="X45" s="227"/>
    </row>
    <row r="46" spans="2:24" s="163" customFormat="1" ht="12.75" customHeight="1">
      <c r="B46" s="164"/>
      <c r="C46" s="164"/>
      <c r="D46" s="164"/>
      <c r="E46" s="164"/>
      <c r="F46" s="164"/>
      <c r="G46" s="164"/>
      <c r="H46" s="164"/>
      <c r="I46" s="164"/>
      <c r="J46" s="164"/>
      <c r="K46" s="164">
        <v>1</v>
      </c>
      <c r="L46" s="164" t="s">
        <v>185</v>
      </c>
      <c r="M46" s="165"/>
      <c r="N46" s="165" t="s">
        <v>234</v>
      </c>
      <c r="O46" s="165">
        <v>3</v>
      </c>
      <c r="P46" s="164" t="s">
        <v>193</v>
      </c>
      <c r="Q46" s="164">
        <v>3</v>
      </c>
      <c r="R46" s="164" t="s">
        <v>192</v>
      </c>
      <c r="S46" s="164">
        <v>20</v>
      </c>
      <c r="T46" s="165"/>
      <c r="U46" s="165"/>
      <c r="V46" s="165"/>
      <c r="W46" s="165"/>
      <c r="X46" s="227"/>
    </row>
    <row r="47" spans="2:24" s="163" customFormat="1" ht="12.75" customHeight="1"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/>
      <c r="O47" s="165"/>
      <c r="P47" s="164" t="s">
        <v>233</v>
      </c>
      <c r="Q47" s="164">
        <v>5</v>
      </c>
      <c r="R47" s="164" t="s">
        <v>192</v>
      </c>
      <c r="S47" s="164">
        <v>16</v>
      </c>
      <c r="T47" s="165"/>
      <c r="U47" s="165"/>
      <c r="V47" s="165"/>
      <c r="W47" s="165"/>
      <c r="X47" s="227"/>
    </row>
    <row r="48" spans="2:24" s="163" customFormat="1" ht="12.75" customHeight="1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164" t="s">
        <v>203</v>
      </c>
      <c r="Q48" s="164">
        <v>1</v>
      </c>
      <c r="R48" s="164" t="s">
        <v>192</v>
      </c>
      <c r="S48" s="164">
        <v>10</v>
      </c>
      <c r="T48" s="165"/>
      <c r="U48" s="165"/>
      <c r="V48" s="165"/>
      <c r="W48" s="165"/>
      <c r="X48" s="227"/>
    </row>
    <row r="49" spans="2:24" s="163" customFormat="1" ht="12.75" customHeight="1">
      <c r="B49" s="342"/>
      <c r="C49" s="251" t="s">
        <v>236</v>
      </c>
      <c r="D49" s="252" t="s">
        <v>238</v>
      </c>
      <c r="E49" s="252" t="s">
        <v>237</v>
      </c>
      <c r="F49" s="253">
        <v>100</v>
      </c>
      <c r="G49" s="252" t="s">
        <v>240</v>
      </c>
      <c r="H49" s="254" t="s">
        <v>241</v>
      </c>
      <c r="I49" s="254"/>
      <c r="J49" s="255">
        <v>1</v>
      </c>
      <c r="K49" s="246">
        <v>1</v>
      </c>
      <c r="L49" s="255" t="s">
        <v>242</v>
      </c>
      <c r="M49" s="247"/>
      <c r="N49" s="255" t="s">
        <v>231</v>
      </c>
      <c r="O49" s="246">
        <v>3</v>
      </c>
      <c r="P49" s="255" t="s">
        <v>193</v>
      </c>
      <c r="Q49" s="255">
        <v>3</v>
      </c>
      <c r="R49" s="255" t="s">
        <v>192</v>
      </c>
      <c r="S49" s="255">
        <v>60</v>
      </c>
      <c r="T49" s="247">
        <v>1</v>
      </c>
      <c r="U49" s="247">
        <v>1</v>
      </c>
      <c r="V49" s="247" t="s">
        <v>243</v>
      </c>
      <c r="W49" s="247"/>
      <c r="X49" s="256" t="s">
        <v>159</v>
      </c>
    </row>
    <row r="50" spans="2:24" s="163" customFormat="1" ht="12.75" customHeight="1">
      <c r="B50" s="343"/>
      <c r="C50" s="257"/>
      <c r="D50" s="258"/>
      <c r="E50" s="258"/>
      <c r="F50" s="259"/>
      <c r="G50" s="258"/>
      <c r="H50" s="258"/>
      <c r="I50" s="260"/>
      <c r="J50" s="261"/>
      <c r="K50" s="164"/>
      <c r="L50" s="261"/>
      <c r="M50" s="165"/>
      <c r="N50" s="261"/>
      <c r="O50" s="165"/>
      <c r="P50" s="261" t="s">
        <v>233</v>
      </c>
      <c r="Q50" s="261">
        <v>4</v>
      </c>
      <c r="R50" s="262" t="s">
        <v>192</v>
      </c>
      <c r="S50" s="261">
        <v>64</v>
      </c>
      <c r="T50" s="165"/>
      <c r="U50" s="165"/>
      <c r="V50" s="165"/>
      <c r="W50" s="165"/>
      <c r="X50" s="263"/>
    </row>
    <row r="51" spans="2:24" s="163" customFormat="1" ht="12.75" customHeight="1">
      <c r="B51" s="343"/>
      <c r="C51" s="257"/>
      <c r="D51" s="258"/>
      <c r="E51" s="258"/>
      <c r="F51" s="259"/>
      <c r="G51" s="258"/>
      <c r="H51" s="258"/>
      <c r="I51" s="260"/>
      <c r="J51" s="261"/>
      <c r="K51" s="164"/>
      <c r="L51" s="261"/>
      <c r="M51" s="165"/>
      <c r="N51" s="261"/>
      <c r="O51" s="165"/>
      <c r="P51" s="261" t="s">
        <v>203</v>
      </c>
      <c r="Q51" s="261">
        <v>1</v>
      </c>
      <c r="R51" s="262" t="s">
        <v>192</v>
      </c>
      <c r="S51" s="261">
        <v>32</v>
      </c>
      <c r="T51" s="165"/>
      <c r="U51" s="165"/>
      <c r="V51" s="165"/>
      <c r="W51" s="165"/>
      <c r="X51" s="263"/>
    </row>
    <row r="52" spans="2:24" s="163" customFormat="1" ht="12.75" customHeight="1">
      <c r="B52" s="343"/>
      <c r="C52" s="257"/>
      <c r="D52" s="258"/>
      <c r="E52" s="258"/>
      <c r="F52" s="259"/>
      <c r="G52" s="258"/>
      <c r="H52" s="258"/>
      <c r="I52" s="260"/>
      <c r="J52" s="261"/>
      <c r="K52" s="164"/>
      <c r="L52" s="261"/>
      <c r="M52" s="165"/>
      <c r="N52" s="261"/>
      <c r="O52" s="165"/>
      <c r="P52" s="261" t="s">
        <v>244</v>
      </c>
      <c r="Q52" s="261">
        <v>1</v>
      </c>
      <c r="R52" s="262" t="s">
        <v>192</v>
      </c>
      <c r="S52" s="261">
        <v>21</v>
      </c>
      <c r="T52" s="165"/>
      <c r="U52" s="165"/>
      <c r="V52" s="165"/>
      <c r="W52" s="165"/>
      <c r="X52" s="263"/>
    </row>
    <row r="53" spans="2:24" s="163" customFormat="1" ht="12.75" customHeight="1">
      <c r="B53" s="343"/>
      <c r="C53" s="257"/>
      <c r="D53" s="258"/>
      <c r="E53" s="258"/>
      <c r="F53" s="259"/>
      <c r="G53" s="258"/>
      <c r="H53" s="258"/>
      <c r="I53" s="260"/>
      <c r="J53" s="261"/>
      <c r="K53" s="164"/>
      <c r="L53" s="261"/>
      <c r="M53" s="165"/>
      <c r="N53" s="261"/>
      <c r="O53" s="165"/>
      <c r="P53" s="261" t="s">
        <v>213</v>
      </c>
      <c r="Q53" s="261">
        <v>2</v>
      </c>
      <c r="R53" s="262" t="s">
        <v>192</v>
      </c>
      <c r="S53" s="261">
        <v>2</v>
      </c>
      <c r="T53" s="165"/>
      <c r="U53" s="165"/>
      <c r="V53" s="165"/>
      <c r="W53" s="165"/>
      <c r="X53" s="263"/>
    </row>
    <row r="54" spans="2:24" s="163" customFormat="1" ht="12.75" customHeight="1">
      <c r="B54" s="344"/>
      <c r="C54" s="257"/>
      <c r="D54" s="258"/>
      <c r="E54" s="258"/>
      <c r="F54" s="259"/>
      <c r="G54" s="258"/>
      <c r="H54" s="258"/>
      <c r="I54" s="260"/>
      <c r="J54" s="261"/>
      <c r="K54" s="164"/>
      <c r="L54" s="261"/>
      <c r="M54" s="165"/>
      <c r="N54" s="261"/>
      <c r="O54" s="165"/>
      <c r="P54" s="261"/>
      <c r="Q54" s="261"/>
      <c r="R54" s="261"/>
      <c r="S54" s="261"/>
      <c r="T54" s="165"/>
      <c r="U54" s="165"/>
      <c r="V54" s="165"/>
      <c r="W54" s="165"/>
      <c r="X54" s="263"/>
    </row>
    <row r="55" spans="2:24" s="163" customFormat="1" ht="12.75" customHeight="1">
      <c r="B55" s="164"/>
      <c r="C55" s="264"/>
      <c r="D55" s="264"/>
      <c r="E55" s="264"/>
      <c r="F55" s="264"/>
      <c r="G55" s="264"/>
      <c r="H55" s="264"/>
      <c r="I55" s="264"/>
      <c r="J55" s="265">
        <v>2</v>
      </c>
      <c r="K55" s="266">
        <v>1</v>
      </c>
      <c r="L55" s="265" t="s">
        <v>242</v>
      </c>
      <c r="M55" s="267"/>
      <c r="N55" s="265" t="s">
        <v>231</v>
      </c>
      <c r="O55" s="267">
        <v>3</v>
      </c>
      <c r="P55" s="265" t="s">
        <v>193</v>
      </c>
      <c r="Q55" s="265">
        <v>3</v>
      </c>
      <c r="R55" s="262" t="s">
        <v>192</v>
      </c>
      <c r="S55" s="265">
        <v>60</v>
      </c>
      <c r="T55" s="267"/>
      <c r="U55" s="267"/>
      <c r="V55" s="267"/>
      <c r="W55" s="267"/>
      <c r="X55" s="268"/>
    </row>
    <row r="56" spans="2:24" s="163" customFormat="1" ht="12.75" customHeight="1">
      <c r="B56" s="164"/>
      <c r="C56" s="264"/>
      <c r="D56" s="264"/>
      <c r="E56" s="264"/>
      <c r="F56" s="264"/>
      <c r="G56" s="262"/>
      <c r="H56" s="262"/>
      <c r="I56" s="262"/>
      <c r="J56" s="262"/>
      <c r="K56" s="269"/>
      <c r="L56" s="262"/>
      <c r="M56" s="262"/>
      <c r="N56" s="262"/>
      <c r="O56" s="262"/>
      <c r="P56" s="262" t="s">
        <v>233</v>
      </c>
      <c r="Q56" s="262">
        <v>2</v>
      </c>
      <c r="R56" s="262" t="s">
        <v>192</v>
      </c>
      <c r="S56" s="262">
        <v>32</v>
      </c>
      <c r="T56" s="262"/>
      <c r="U56" s="262"/>
      <c r="V56" s="262"/>
      <c r="W56" s="262"/>
      <c r="X56" s="270"/>
    </row>
    <row r="57" spans="2:24" s="163" customFormat="1" ht="12.75" customHeight="1">
      <c r="B57" s="164"/>
      <c r="C57" s="271">
        <v>2220441</v>
      </c>
      <c r="D57" s="271" t="s">
        <v>261</v>
      </c>
      <c r="E57" s="271" t="s">
        <v>251</v>
      </c>
      <c r="F57" s="271">
        <v>4000</v>
      </c>
      <c r="G57" s="271" t="s">
        <v>234</v>
      </c>
      <c r="H57" s="271">
        <v>1991</v>
      </c>
      <c r="I57" s="271">
        <v>1990</v>
      </c>
      <c r="J57" s="246" t="s">
        <v>262</v>
      </c>
      <c r="K57" s="246">
        <v>33</v>
      </c>
      <c r="L57" s="246" t="s">
        <v>253</v>
      </c>
      <c r="M57" s="247"/>
      <c r="N57" s="247"/>
      <c r="O57" s="247">
        <v>99</v>
      </c>
      <c r="P57" s="247" t="s">
        <v>263</v>
      </c>
      <c r="Q57" s="246">
        <v>132</v>
      </c>
      <c r="R57" s="246" t="s">
        <v>187</v>
      </c>
      <c r="S57" s="246">
        <v>3267</v>
      </c>
      <c r="T57" s="246"/>
      <c r="U57" s="247">
        <v>1</v>
      </c>
      <c r="V57" s="247" t="s">
        <v>243</v>
      </c>
      <c r="W57" s="247" t="s">
        <v>189</v>
      </c>
      <c r="X57" s="247" t="s">
        <v>190</v>
      </c>
    </row>
    <row r="58" spans="2:24" s="163" customFormat="1" ht="12.75" customHeight="1">
      <c r="B58" s="164"/>
      <c r="C58" s="258"/>
      <c r="D58" s="258"/>
      <c r="E58" s="258"/>
      <c r="F58" s="258"/>
      <c r="G58" s="258"/>
      <c r="H58" s="258"/>
      <c r="I58" s="258"/>
      <c r="J58" s="164"/>
      <c r="K58" s="164"/>
      <c r="L58" s="164" t="s">
        <v>185</v>
      </c>
      <c r="M58" s="165"/>
      <c r="N58" s="165" t="s">
        <v>234</v>
      </c>
      <c r="O58" s="165">
        <v>66</v>
      </c>
      <c r="P58" s="272"/>
      <c r="Q58" s="272"/>
      <c r="R58" s="164"/>
      <c r="S58" s="164"/>
      <c r="T58" s="164"/>
      <c r="U58" s="165">
        <v>2</v>
      </c>
      <c r="V58" s="165"/>
      <c r="W58" s="165"/>
      <c r="X58" s="165"/>
    </row>
    <row r="59" spans="2:24" s="163" customFormat="1" ht="12.75" customHeight="1">
      <c r="B59" s="164"/>
      <c r="C59" s="258"/>
      <c r="D59" s="258"/>
      <c r="E59" s="258"/>
      <c r="F59" s="258"/>
      <c r="G59" s="258"/>
      <c r="H59" s="258"/>
      <c r="I59" s="258"/>
      <c r="J59" s="164" t="s">
        <v>264</v>
      </c>
      <c r="K59" s="164">
        <v>13</v>
      </c>
      <c r="L59" s="164" t="s">
        <v>256</v>
      </c>
      <c r="M59" s="165"/>
      <c r="N59" s="165" t="s">
        <v>234</v>
      </c>
      <c r="O59" s="165">
        <v>39</v>
      </c>
      <c r="P59" s="272" t="s">
        <v>265</v>
      </c>
      <c r="Q59" s="272">
        <v>78</v>
      </c>
      <c r="R59" s="164" t="s">
        <v>187</v>
      </c>
      <c r="S59" s="164">
        <v>1677</v>
      </c>
      <c r="T59" s="164"/>
      <c r="U59" s="165"/>
      <c r="V59" s="165"/>
      <c r="W59" s="165"/>
      <c r="X59" s="165"/>
    </row>
    <row r="60" spans="2:24" s="248" customFormat="1" ht="12.75" customHeight="1">
      <c r="B60" s="164"/>
      <c r="C60" s="258"/>
      <c r="D60" s="258"/>
      <c r="E60" s="258"/>
      <c r="F60" s="258"/>
      <c r="G60" s="258"/>
      <c r="H60" s="258"/>
      <c r="I60" s="258"/>
      <c r="J60" s="164"/>
      <c r="K60" s="164"/>
      <c r="L60" s="164" t="s">
        <v>253</v>
      </c>
      <c r="M60" s="165"/>
      <c r="N60" s="165" t="s">
        <v>234</v>
      </c>
      <c r="O60" s="165">
        <v>26</v>
      </c>
      <c r="P60" s="272"/>
      <c r="Q60" s="272"/>
      <c r="R60" s="164"/>
      <c r="S60" s="164">
        <v>702</v>
      </c>
      <c r="T60" s="164"/>
      <c r="U60" s="165"/>
      <c r="V60" s="165"/>
      <c r="W60" s="165"/>
      <c r="X60" s="165"/>
    </row>
    <row r="61" spans="2:24" s="163" customFormat="1" ht="27.75" customHeight="1">
      <c r="B61" s="164"/>
      <c r="C61" s="258">
        <v>2227959</v>
      </c>
      <c r="D61" s="258"/>
      <c r="E61" s="258"/>
      <c r="F61" s="258"/>
      <c r="G61" s="258"/>
      <c r="H61" s="258"/>
      <c r="I61" s="258"/>
      <c r="J61" s="164" t="s">
        <v>266</v>
      </c>
      <c r="K61" s="164">
        <v>24</v>
      </c>
      <c r="L61" s="164" t="s">
        <v>257</v>
      </c>
      <c r="M61" s="165"/>
      <c r="N61" s="165" t="s">
        <v>234</v>
      </c>
      <c r="O61" s="165">
        <v>120</v>
      </c>
      <c r="P61" s="272" t="s">
        <v>267</v>
      </c>
      <c r="Q61" s="272">
        <v>168</v>
      </c>
      <c r="R61" s="164" t="s">
        <v>187</v>
      </c>
      <c r="S61" s="164">
        <v>1920</v>
      </c>
      <c r="T61" s="164"/>
      <c r="U61" s="165"/>
      <c r="V61" s="165"/>
      <c r="W61" s="165"/>
      <c r="X61" s="165"/>
    </row>
    <row r="62" spans="2:24" s="163" customFormat="1" ht="12.75" customHeight="1">
      <c r="B62" s="164"/>
      <c r="C62" s="258"/>
      <c r="D62" s="258"/>
      <c r="E62" s="258"/>
      <c r="F62" s="258"/>
      <c r="G62" s="258"/>
      <c r="H62" s="258"/>
      <c r="I62" s="258"/>
      <c r="J62" s="164" t="s">
        <v>268</v>
      </c>
      <c r="K62" s="164">
        <v>4</v>
      </c>
      <c r="L62" s="164" t="s">
        <v>257</v>
      </c>
      <c r="M62" s="165"/>
      <c r="N62" s="165" t="s">
        <v>234</v>
      </c>
      <c r="O62" s="165">
        <v>16</v>
      </c>
      <c r="P62" s="272" t="s">
        <v>269</v>
      </c>
      <c r="Q62" s="272">
        <v>40</v>
      </c>
      <c r="R62" s="164" t="s">
        <v>187</v>
      </c>
      <c r="S62" s="164">
        <v>1480</v>
      </c>
      <c r="T62" s="164"/>
      <c r="U62" s="165"/>
      <c r="V62" s="165"/>
      <c r="W62" s="165"/>
      <c r="X62" s="165"/>
    </row>
    <row r="63" spans="2:24" s="163" customFormat="1" ht="12.75" customHeight="1">
      <c r="B63" s="164"/>
      <c r="C63" s="258"/>
      <c r="D63" s="258"/>
      <c r="E63" s="258"/>
      <c r="F63" s="258"/>
      <c r="G63" s="258"/>
      <c r="H63" s="258"/>
      <c r="I63" s="258"/>
      <c r="J63" s="164" t="s">
        <v>270</v>
      </c>
      <c r="K63" s="164">
        <v>2</v>
      </c>
      <c r="L63" s="164" t="s">
        <v>257</v>
      </c>
      <c r="M63" s="165"/>
      <c r="N63" s="165" t="s">
        <v>234</v>
      </c>
      <c r="O63" s="165">
        <v>4</v>
      </c>
      <c r="P63" s="272" t="s">
        <v>271</v>
      </c>
      <c r="Q63" s="272">
        <v>18</v>
      </c>
      <c r="R63" s="164" t="s">
        <v>187</v>
      </c>
      <c r="S63" s="164">
        <v>146</v>
      </c>
      <c r="T63" s="164"/>
      <c r="U63" s="165"/>
      <c r="V63" s="165"/>
      <c r="W63" s="165"/>
      <c r="X63" s="165"/>
    </row>
    <row r="64" spans="2:24" s="163" customFormat="1" ht="12.75" customHeight="1">
      <c r="B64" s="164"/>
      <c r="C64" s="258"/>
      <c r="D64" s="258"/>
      <c r="E64" s="258"/>
      <c r="F64" s="258"/>
      <c r="G64" s="258"/>
      <c r="H64" s="258"/>
      <c r="I64" s="258"/>
      <c r="J64" s="164" t="s">
        <v>272</v>
      </c>
      <c r="K64" s="164">
        <v>8</v>
      </c>
      <c r="L64" s="164" t="s">
        <v>188</v>
      </c>
      <c r="M64" s="165"/>
      <c r="N64" s="165" t="s">
        <v>234</v>
      </c>
      <c r="O64" s="165" t="s">
        <v>188</v>
      </c>
      <c r="P64" s="272" t="s">
        <v>272</v>
      </c>
      <c r="Q64" s="272">
        <v>320</v>
      </c>
      <c r="R64" s="164" t="s">
        <v>192</v>
      </c>
      <c r="S64" s="164">
        <v>560</v>
      </c>
      <c r="T64" s="164"/>
      <c r="U64" s="165"/>
      <c r="V64" s="165"/>
      <c r="W64" s="165"/>
      <c r="X64" s="165"/>
    </row>
    <row r="65" spans="2:24" s="163" customFormat="1" ht="12.75" customHeight="1">
      <c r="B65" s="164"/>
      <c r="C65" s="258"/>
      <c r="D65" s="258"/>
      <c r="E65" s="258"/>
      <c r="F65" s="258"/>
      <c r="G65" s="258"/>
      <c r="H65" s="258"/>
      <c r="I65" s="258"/>
      <c r="J65" s="164" t="s">
        <v>273</v>
      </c>
      <c r="K65" s="164">
        <v>15</v>
      </c>
      <c r="L65" s="164" t="s">
        <v>188</v>
      </c>
      <c r="M65" s="165"/>
      <c r="N65" s="165" t="s">
        <v>234</v>
      </c>
      <c r="O65" s="164" t="s">
        <v>188</v>
      </c>
      <c r="P65" s="164" t="s">
        <v>273</v>
      </c>
      <c r="Q65" s="272">
        <v>600</v>
      </c>
      <c r="R65" s="164" t="s">
        <v>192</v>
      </c>
      <c r="S65" s="164">
        <v>10800</v>
      </c>
      <c r="T65" s="164"/>
      <c r="U65" s="165"/>
      <c r="V65" s="165"/>
      <c r="W65" s="165"/>
      <c r="X65" s="165"/>
    </row>
    <row r="66" spans="2:24" s="163" customFormat="1" ht="12.75" customHeight="1">
      <c r="B66" s="164"/>
      <c r="C66" s="258"/>
      <c r="D66" s="258"/>
      <c r="E66" s="258"/>
      <c r="F66" s="258"/>
      <c r="G66" s="258"/>
      <c r="H66" s="258"/>
      <c r="I66" s="258"/>
      <c r="J66" s="164" t="s">
        <v>274</v>
      </c>
      <c r="K66" s="164">
        <v>1</v>
      </c>
      <c r="L66" s="164" t="s">
        <v>188</v>
      </c>
      <c r="M66" s="165"/>
      <c r="N66" s="165" t="s">
        <v>234</v>
      </c>
      <c r="O66" s="164" t="s">
        <v>188</v>
      </c>
      <c r="P66" s="164" t="s">
        <v>188</v>
      </c>
      <c r="Q66" s="164" t="s">
        <v>188</v>
      </c>
      <c r="R66" s="164" t="s">
        <v>188</v>
      </c>
      <c r="S66" s="164" t="s">
        <v>188</v>
      </c>
      <c r="T66" s="164"/>
      <c r="U66" s="165"/>
      <c r="V66" s="165"/>
      <c r="W66" s="165"/>
      <c r="X66" s="165"/>
    </row>
    <row r="67" spans="2:24" s="163" customFormat="1" ht="12.75" customHeight="1">
      <c r="B67" s="164"/>
      <c r="C67" s="258"/>
      <c r="D67" s="258"/>
      <c r="E67" s="258"/>
      <c r="F67" s="258"/>
      <c r="G67" s="258"/>
      <c r="H67" s="258"/>
      <c r="I67" s="258"/>
      <c r="J67" s="164" t="s">
        <v>275</v>
      </c>
      <c r="K67" s="164">
        <v>2</v>
      </c>
      <c r="L67" s="164" t="s">
        <v>188</v>
      </c>
      <c r="M67" s="165"/>
      <c r="N67" s="165" t="s">
        <v>234</v>
      </c>
      <c r="O67" s="165"/>
      <c r="P67" s="272"/>
      <c r="Q67" s="272"/>
      <c r="R67" s="164"/>
      <c r="S67" s="164"/>
      <c r="T67" s="164"/>
      <c r="U67" s="165"/>
      <c r="V67" s="165"/>
      <c r="W67" s="165"/>
      <c r="X67" s="165"/>
    </row>
    <row r="68" spans="2:24" s="163" customFormat="1" ht="12.75" customHeight="1">
      <c r="B68" s="164"/>
      <c r="C68" s="258">
        <v>2227418</v>
      </c>
      <c r="D68" s="258"/>
      <c r="E68" s="258"/>
      <c r="F68" s="258"/>
      <c r="G68" s="258"/>
      <c r="H68" s="258"/>
      <c r="I68" s="258"/>
      <c r="J68" s="164" t="s">
        <v>276</v>
      </c>
      <c r="K68" s="164">
        <v>1</v>
      </c>
      <c r="L68" s="164" t="s">
        <v>188</v>
      </c>
      <c r="M68" s="165"/>
      <c r="N68" s="165" t="s">
        <v>234</v>
      </c>
      <c r="O68" s="164" t="s">
        <v>188</v>
      </c>
      <c r="P68" s="272" t="s">
        <v>277</v>
      </c>
      <c r="Q68" s="272">
        <v>13</v>
      </c>
      <c r="R68" s="164" t="s">
        <v>192</v>
      </c>
      <c r="S68" s="164">
        <v>195</v>
      </c>
      <c r="T68" s="164"/>
      <c r="U68" s="165"/>
      <c r="V68" s="165"/>
      <c r="W68" s="165"/>
      <c r="X68" s="165"/>
    </row>
    <row r="69" spans="2:24" s="163" customFormat="1" ht="12.75" customHeight="1">
      <c r="B69" s="164"/>
      <c r="C69" s="258"/>
      <c r="D69" s="258"/>
      <c r="E69" s="258"/>
      <c r="F69" s="258"/>
      <c r="G69" s="258"/>
      <c r="H69" s="258"/>
      <c r="I69" s="258"/>
      <c r="J69" s="164" t="s">
        <v>278</v>
      </c>
      <c r="K69" s="164">
        <v>2</v>
      </c>
      <c r="L69" s="164" t="s">
        <v>188</v>
      </c>
      <c r="M69" s="165"/>
      <c r="N69" s="165" t="s">
        <v>234</v>
      </c>
      <c r="O69" s="164" t="s">
        <v>188</v>
      </c>
      <c r="P69" s="272"/>
      <c r="Q69" s="272">
        <v>12</v>
      </c>
      <c r="R69" s="164" t="s">
        <v>192</v>
      </c>
      <c r="S69" s="164">
        <v>384</v>
      </c>
      <c r="T69" s="164"/>
      <c r="U69" s="165"/>
      <c r="V69" s="165"/>
      <c r="W69" s="165"/>
      <c r="X69" s="165"/>
    </row>
    <row r="70" spans="2:24" s="163" customFormat="1" ht="12.75" customHeight="1">
      <c r="B70" s="164"/>
      <c r="C70" s="258"/>
      <c r="D70" s="258"/>
      <c r="E70" s="258"/>
      <c r="F70" s="258"/>
      <c r="G70" s="258"/>
      <c r="H70" s="258"/>
      <c r="I70" s="258"/>
      <c r="J70" s="164" t="s">
        <v>279</v>
      </c>
      <c r="K70" s="164">
        <v>3</v>
      </c>
      <c r="L70" s="164" t="s">
        <v>188</v>
      </c>
      <c r="M70" s="165"/>
      <c r="N70" s="165" t="s">
        <v>234</v>
      </c>
      <c r="O70" s="164" t="s">
        <v>188</v>
      </c>
      <c r="P70" s="272"/>
      <c r="Q70" s="272">
        <v>57</v>
      </c>
      <c r="R70" s="164" t="s">
        <v>192</v>
      </c>
      <c r="S70" s="164">
        <v>1050</v>
      </c>
      <c r="T70" s="164"/>
      <c r="U70" s="165"/>
      <c r="V70" s="165"/>
      <c r="W70" s="165"/>
      <c r="X70" s="165"/>
    </row>
    <row r="71" spans="2:24" s="163" customFormat="1" ht="12.75" customHeight="1">
      <c r="B71" s="164"/>
      <c r="C71" s="258">
        <v>2219412</v>
      </c>
      <c r="D71" s="258"/>
      <c r="E71" s="258"/>
      <c r="F71" s="258"/>
      <c r="G71" s="258"/>
      <c r="H71" s="258"/>
      <c r="I71" s="258"/>
      <c r="J71" s="164" t="s">
        <v>280</v>
      </c>
      <c r="K71" s="164">
        <v>8</v>
      </c>
      <c r="L71" s="164" t="s">
        <v>188</v>
      </c>
      <c r="M71" s="165"/>
      <c r="N71" s="165" t="s">
        <v>234</v>
      </c>
      <c r="O71" s="164" t="s">
        <v>188</v>
      </c>
      <c r="P71" s="272" t="s">
        <v>281</v>
      </c>
      <c r="Q71" s="272">
        <v>88</v>
      </c>
      <c r="R71" s="164" t="s">
        <v>192</v>
      </c>
      <c r="S71" s="164">
        <v>2464</v>
      </c>
      <c r="T71" s="164"/>
      <c r="U71" s="165"/>
      <c r="V71" s="165"/>
      <c r="W71" s="165"/>
      <c r="X71" s="165"/>
    </row>
    <row r="72" spans="2:24" s="163" customFormat="1" ht="12.75" customHeight="1">
      <c r="B72" s="164"/>
      <c r="C72" s="258"/>
      <c r="D72" s="258"/>
      <c r="E72" s="258"/>
      <c r="F72" s="258"/>
      <c r="G72" s="258"/>
      <c r="H72" s="258"/>
      <c r="I72" s="258"/>
      <c r="J72" s="164" t="s">
        <v>282</v>
      </c>
      <c r="K72" s="164">
        <v>1</v>
      </c>
      <c r="L72" s="164" t="s">
        <v>188</v>
      </c>
      <c r="M72" s="165"/>
      <c r="N72" s="165" t="s">
        <v>234</v>
      </c>
      <c r="O72" s="164" t="s">
        <v>188</v>
      </c>
      <c r="P72" s="272"/>
      <c r="Q72" s="164" t="s">
        <v>188</v>
      </c>
      <c r="R72" s="164" t="s">
        <v>188</v>
      </c>
      <c r="S72" s="164" t="s">
        <v>188</v>
      </c>
      <c r="T72" s="164"/>
      <c r="U72" s="165"/>
      <c r="V72" s="165"/>
      <c r="W72" s="165"/>
      <c r="X72" s="165"/>
    </row>
    <row r="73" spans="2:24" s="163" customFormat="1" ht="12.75" customHeight="1">
      <c r="B73" s="164"/>
      <c r="C73" s="258"/>
      <c r="D73" s="258"/>
      <c r="E73" s="258"/>
      <c r="F73" s="258"/>
      <c r="G73" s="258"/>
      <c r="H73" s="258"/>
      <c r="I73" s="258"/>
      <c r="J73" s="164" t="s">
        <v>283</v>
      </c>
      <c r="K73" s="164">
        <v>5</v>
      </c>
      <c r="L73" s="164" t="s">
        <v>188</v>
      </c>
      <c r="M73" s="165"/>
      <c r="N73" s="165" t="s">
        <v>234</v>
      </c>
      <c r="O73" s="164" t="s">
        <v>188</v>
      </c>
      <c r="P73" s="272"/>
      <c r="Q73" s="164" t="s">
        <v>188</v>
      </c>
      <c r="R73" s="164" t="s">
        <v>188</v>
      </c>
      <c r="S73" s="164" t="s">
        <v>188</v>
      </c>
      <c r="T73" s="164"/>
      <c r="U73" s="165"/>
      <c r="V73" s="165"/>
      <c r="W73" s="165"/>
      <c r="X73" s="165"/>
    </row>
    <row r="74" spans="2:24" s="163" customFormat="1" ht="12.75" customHeight="1">
      <c r="B74" s="164"/>
      <c r="C74" s="273"/>
      <c r="D74" s="273"/>
      <c r="E74" s="273"/>
      <c r="F74" s="273"/>
      <c r="G74" s="273"/>
      <c r="H74" s="273"/>
      <c r="I74" s="273"/>
      <c r="J74" s="164" t="s">
        <v>212</v>
      </c>
      <c r="K74" s="164">
        <v>1</v>
      </c>
      <c r="L74" s="164" t="s">
        <v>188</v>
      </c>
      <c r="M74" s="165"/>
      <c r="N74" s="165" t="s">
        <v>234</v>
      </c>
      <c r="O74" s="164" t="s">
        <v>188</v>
      </c>
      <c r="P74" s="272"/>
      <c r="Q74" s="272">
        <v>6</v>
      </c>
      <c r="R74" s="164" t="s">
        <v>188</v>
      </c>
      <c r="S74" s="164" t="s">
        <v>188</v>
      </c>
      <c r="T74" s="164"/>
      <c r="U74" s="165"/>
      <c r="V74" s="165"/>
      <c r="W74" s="165"/>
      <c r="X74" s="165"/>
    </row>
    <row r="75" spans="2:24" s="163" customFormat="1" ht="12.75" customHeight="1">
      <c r="B75" s="164"/>
      <c r="C75" s="258">
        <v>2224723</v>
      </c>
      <c r="D75" s="258"/>
      <c r="E75" s="258"/>
      <c r="F75" s="258"/>
      <c r="G75" s="258"/>
      <c r="H75" s="258"/>
      <c r="I75" s="258"/>
      <c r="J75" s="164" t="s">
        <v>284</v>
      </c>
      <c r="K75" s="164">
        <v>1</v>
      </c>
      <c r="L75" s="164" t="s">
        <v>188</v>
      </c>
      <c r="M75" s="165"/>
      <c r="N75" s="165" t="s">
        <v>234</v>
      </c>
      <c r="O75" s="165" t="s">
        <v>188</v>
      </c>
      <c r="P75" s="272" t="s">
        <v>188</v>
      </c>
      <c r="Q75" s="272" t="s">
        <v>188</v>
      </c>
      <c r="R75" s="164" t="s">
        <v>188</v>
      </c>
      <c r="S75" s="164" t="s">
        <v>188</v>
      </c>
      <c r="T75" s="164"/>
      <c r="U75" s="165"/>
      <c r="V75" s="165"/>
      <c r="W75" s="165"/>
      <c r="X75" s="165"/>
    </row>
    <row r="76" spans="2:24" s="163" customFormat="1" ht="12.75" customHeight="1">
      <c r="B76" s="164"/>
      <c r="C76" s="258">
        <v>2228957</v>
      </c>
      <c r="D76" s="258"/>
      <c r="E76" s="258"/>
      <c r="F76" s="258"/>
      <c r="G76" s="258"/>
      <c r="H76" s="258"/>
      <c r="I76" s="258"/>
      <c r="J76" s="164" t="s">
        <v>285</v>
      </c>
      <c r="K76" s="164">
        <v>1</v>
      </c>
      <c r="L76" s="164" t="s">
        <v>188</v>
      </c>
      <c r="M76" s="165"/>
      <c r="N76" s="165" t="s">
        <v>234</v>
      </c>
      <c r="O76" s="165" t="s">
        <v>188</v>
      </c>
      <c r="P76" s="164" t="s">
        <v>285</v>
      </c>
      <c r="Q76" s="272" t="s">
        <v>188</v>
      </c>
      <c r="R76" s="164" t="s">
        <v>188</v>
      </c>
      <c r="S76" s="164" t="s">
        <v>188</v>
      </c>
      <c r="T76" s="164"/>
      <c r="U76" s="165"/>
      <c r="V76" s="165"/>
      <c r="W76" s="165"/>
      <c r="X76" s="165"/>
    </row>
    <row r="77" spans="2:24" s="163" customFormat="1" ht="12.75" customHeight="1">
      <c r="B77" s="164"/>
      <c r="C77" s="258">
        <v>2231249</v>
      </c>
      <c r="D77" s="274"/>
      <c r="E77" s="274"/>
      <c r="F77" s="274"/>
      <c r="G77" s="274"/>
      <c r="H77" s="274"/>
      <c r="I77" s="274"/>
      <c r="J77" s="164" t="s">
        <v>286</v>
      </c>
      <c r="K77" s="164">
        <v>1</v>
      </c>
      <c r="L77" s="164" t="s">
        <v>188</v>
      </c>
      <c r="M77" s="165"/>
      <c r="N77" s="165" t="s">
        <v>234</v>
      </c>
      <c r="O77" s="164" t="s">
        <v>188</v>
      </c>
      <c r="P77" s="164" t="s">
        <v>286</v>
      </c>
      <c r="Q77" s="272">
        <v>1</v>
      </c>
      <c r="R77" s="164" t="s">
        <v>188</v>
      </c>
      <c r="S77" s="164" t="s">
        <v>188</v>
      </c>
      <c r="T77" s="164"/>
      <c r="U77" s="165"/>
      <c r="V77" s="165"/>
      <c r="W77" s="165"/>
      <c r="X77" s="165"/>
    </row>
    <row r="78" spans="2:24" s="163" customFormat="1" ht="12.75" customHeight="1">
      <c r="B78" s="164"/>
      <c r="C78" s="258">
        <v>2230540</v>
      </c>
      <c r="D78" s="274"/>
      <c r="E78" s="274"/>
      <c r="F78" s="274"/>
      <c r="G78" s="274"/>
      <c r="H78" s="274"/>
      <c r="I78" s="274"/>
      <c r="J78" s="164" t="s">
        <v>287</v>
      </c>
      <c r="K78" s="164">
        <v>1</v>
      </c>
      <c r="L78" s="164" t="s">
        <v>188</v>
      </c>
      <c r="M78" s="165"/>
      <c r="N78" s="165" t="s">
        <v>234</v>
      </c>
      <c r="O78" s="164" t="s">
        <v>188</v>
      </c>
      <c r="P78" s="164" t="s">
        <v>288</v>
      </c>
      <c r="Q78" s="270">
        <v>1</v>
      </c>
      <c r="R78" s="164" t="s">
        <v>188</v>
      </c>
      <c r="S78" s="164" t="s">
        <v>188</v>
      </c>
      <c r="T78" s="164"/>
      <c r="U78" s="165"/>
      <c r="V78" s="165"/>
      <c r="W78" s="165"/>
      <c r="X78" s="165"/>
    </row>
    <row r="79" spans="2:24" s="163" customFormat="1" ht="12.75" customHeight="1">
      <c r="B79" s="164"/>
      <c r="C79" s="258">
        <v>2233300</v>
      </c>
      <c r="D79" s="274"/>
      <c r="E79" s="274"/>
      <c r="F79" s="274"/>
      <c r="G79" s="274"/>
      <c r="H79" s="274"/>
      <c r="I79" s="274"/>
      <c r="J79" s="164" t="s">
        <v>287</v>
      </c>
      <c r="K79" s="164">
        <v>1</v>
      </c>
      <c r="L79" s="164" t="s">
        <v>188</v>
      </c>
      <c r="M79" s="165"/>
      <c r="N79" s="165" t="s">
        <v>234</v>
      </c>
      <c r="O79" s="164" t="s">
        <v>188</v>
      </c>
      <c r="P79" s="164" t="s">
        <v>289</v>
      </c>
      <c r="Q79" s="270">
        <v>1</v>
      </c>
      <c r="R79" s="164" t="s">
        <v>188</v>
      </c>
      <c r="S79" s="164" t="s">
        <v>188</v>
      </c>
      <c r="T79" s="164"/>
      <c r="U79" s="165"/>
      <c r="V79" s="165"/>
      <c r="W79" s="165"/>
      <c r="X79" s="165"/>
    </row>
    <row r="80" spans="2:24" s="163" customFormat="1" ht="12.75" customHeight="1">
      <c r="B80" s="164"/>
      <c r="C80" s="258">
        <v>2233789</v>
      </c>
      <c r="D80" s="274"/>
      <c r="E80" s="274"/>
      <c r="F80" s="274"/>
      <c r="G80" s="274"/>
      <c r="H80" s="274"/>
      <c r="I80" s="274"/>
      <c r="J80" s="164" t="s">
        <v>284</v>
      </c>
      <c r="K80" s="164">
        <v>1</v>
      </c>
      <c r="L80" s="164" t="s">
        <v>188</v>
      </c>
      <c r="M80" s="165"/>
      <c r="N80" s="165" t="s">
        <v>234</v>
      </c>
      <c r="O80" s="165" t="s">
        <v>188</v>
      </c>
      <c r="P80" s="272" t="s">
        <v>188</v>
      </c>
      <c r="Q80" s="272" t="s">
        <v>188</v>
      </c>
      <c r="R80" s="164"/>
      <c r="S80" s="164" t="s">
        <v>188</v>
      </c>
      <c r="T80" s="164"/>
      <c r="U80" s="165"/>
      <c r="V80" s="165"/>
      <c r="W80" s="165"/>
      <c r="X80" s="165"/>
    </row>
    <row r="81" spans="2:24" s="163" customFormat="1" ht="12.75" customHeight="1">
      <c r="B81" s="164"/>
      <c r="C81" s="258">
        <v>2236622</v>
      </c>
      <c r="D81" s="274"/>
      <c r="E81" s="274"/>
      <c r="F81" s="274"/>
      <c r="G81" s="274"/>
      <c r="H81" s="274"/>
      <c r="I81" s="274"/>
      <c r="J81" s="164" t="s">
        <v>290</v>
      </c>
      <c r="K81" s="164">
        <v>1</v>
      </c>
      <c r="L81" s="164" t="s">
        <v>188</v>
      </c>
      <c r="M81" s="165"/>
      <c r="N81" s="165" t="s">
        <v>234</v>
      </c>
      <c r="O81" s="164" t="s">
        <v>188</v>
      </c>
      <c r="P81" s="164" t="s">
        <v>290</v>
      </c>
      <c r="Q81" s="272">
        <v>1</v>
      </c>
      <c r="R81" s="164" t="s">
        <v>188</v>
      </c>
      <c r="S81" s="164" t="s">
        <v>188</v>
      </c>
      <c r="T81" s="164"/>
      <c r="U81" s="165"/>
      <c r="V81" s="165"/>
      <c r="W81" s="165"/>
      <c r="X81" s="165"/>
    </row>
    <row r="82" spans="2:24" s="163" customFormat="1" ht="12.75" customHeight="1">
      <c r="B82" s="164"/>
      <c r="C82" s="275" t="s">
        <v>291</v>
      </c>
      <c r="D82" s="276" t="s">
        <v>300</v>
      </c>
      <c r="E82" s="276" t="s">
        <v>182</v>
      </c>
      <c r="F82" s="276">
        <v>600</v>
      </c>
      <c r="G82" s="276" t="s">
        <v>292</v>
      </c>
      <c r="H82" s="276">
        <v>1977</v>
      </c>
      <c r="I82" s="276">
        <v>1972</v>
      </c>
      <c r="J82" s="246" t="s">
        <v>184</v>
      </c>
      <c r="K82" s="277">
        <v>6</v>
      </c>
      <c r="L82" s="277" t="s">
        <v>301</v>
      </c>
      <c r="M82" s="246" t="s">
        <v>302</v>
      </c>
      <c r="N82" s="246" t="s">
        <v>292</v>
      </c>
      <c r="O82" s="246">
        <v>36</v>
      </c>
      <c r="P82" s="246" t="s">
        <v>193</v>
      </c>
      <c r="Q82" s="246">
        <v>12</v>
      </c>
      <c r="R82" s="246" t="s">
        <v>192</v>
      </c>
      <c r="S82" s="246">
        <v>1200</v>
      </c>
      <c r="T82" s="247"/>
      <c r="U82" s="247">
        <v>1</v>
      </c>
      <c r="V82" s="247" t="s">
        <v>303</v>
      </c>
      <c r="W82" s="247"/>
      <c r="X82" s="278" t="s">
        <v>159</v>
      </c>
    </row>
    <row r="83" spans="2:24" s="163" customFormat="1" ht="12.75" customHeight="1">
      <c r="B83" s="164"/>
      <c r="C83" s="127"/>
      <c r="D83" s="279"/>
      <c r="E83" s="126"/>
      <c r="F83" s="126"/>
      <c r="G83" s="126"/>
      <c r="H83" s="126"/>
      <c r="I83" s="126"/>
      <c r="J83" s="164"/>
      <c r="K83" s="128"/>
      <c r="L83" s="128"/>
      <c r="M83" s="165"/>
      <c r="N83" s="165"/>
      <c r="O83" s="165"/>
      <c r="P83" s="164" t="s">
        <v>304</v>
      </c>
      <c r="Q83" s="164">
        <v>6</v>
      </c>
      <c r="R83" s="164" t="s">
        <v>187</v>
      </c>
      <c r="S83" s="164">
        <v>59</v>
      </c>
      <c r="T83" s="165"/>
      <c r="U83" s="165"/>
      <c r="V83" s="165"/>
      <c r="W83" s="165"/>
      <c r="X83" s="227"/>
    </row>
    <row r="84" spans="2:24" s="163" customFormat="1" ht="12.75" customHeight="1">
      <c r="B84" s="164"/>
      <c r="C84" s="127"/>
      <c r="D84" s="279"/>
      <c r="E84" s="126"/>
      <c r="F84" s="126"/>
      <c r="G84" s="126"/>
      <c r="H84" s="126"/>
      <c r="I84" s="126"/>
      <c r="J84" s="164"/>
      <c r="K84" s="128"/>
      <c r="L84" s="128"/>
      <c r="M84" s="165"/>
      <c r="N84" s="165"/>
      <c r="O84" s="165"/>
      <c r="P84" s="164" t="s">
        <v>305</v>
      </c>
      <c r="Q84" s="164">
        <v>6</v>
      </c>
      <c r="R84" s="164" t="s">
        <v>187</v>
      </c>
      <c r="S84" s="164">
        <v>59</v>
      </c>
      <c r="T84" s="165"/>
      <c r="U84" s="165"/>
      <c r="V84" s="165"/>
      <c r="W84" s="165"/>
      <c r="X84" s="227"/>
    </row>
    <row r="85" spans="2:24" s="163" customFormat="1" ht="12.75" customHeight="1">
      <c r="B85" s="164"/>
      <c r="C85" s="127"/>
      <c r="D85" s="279"/>
      <c r="E85" s="126"/>
      <c r="F85" s="126"/>
      <c r="G85" s="126"/>
      <c r="H85" s="126"/>
      <c r="I85" s="126"/>
      <c r="J85" s="164"/>
      <c r="K85" s="128"/>
      <c r="L85" s="128"/>
      <c r="M85" s="165"/>
      <c r="N85" s="165"/>
      <c r="O85" s="165"/>
      <c r="P85" s="164" t="s">
        <v>191</v>
      </c>
      <c r="Q85" s="164">
        <v>6</v>
      </c>
      <c r="R85" s="164" t="s">
        <v>187</v>
      </c>
      <c r="S85" s="164">
        <v>15</v>
      </c>
      <c r="T85" s="165"/>
      <c r="U85" s="165"/>
      <c r="V85" s="165"/>
      <c r="W85" s="165"/>
      <c r="X85" s="227"/>
    </row>
    <row r="86" spans="2:24" s="163" customFormat="1" ht="12.75" customHeight="1">
      <c r="B86" s="164"/>
      <c r="C86" s="127"/>
      <c r="D86" s="279"/>
      <c r="E86" s="126"/>
      <c r="F86" s="126"/>
      <c r="G86" s="126"/>
      <c r="H86" s="126"/>
      <c r="I86" s="126"/>
      <c r="J86" s="164"/>
      <c r="K86" s="128"/>
      <c r="L86" s="128"/>
      <c r="M86" s="165"/>
      <c r="N86" s="165"/>
      <c r="O86" s="165"/>
      <c r="P86" s="164" t="s">
        <v>233</v>
      </c>
      <c r="Q86" s="164">
        <v>25</v>
      </c>
      <c r="R86" s="164" t="s">
        <v>192</v>
      </c>
      <c r="S86" s="164">
        <v>50</v>
      </c>
      <c r="T86" s="165"/>
      <c r="U86" s="165"/>
      <c r="V86" s="165"/>
      <c r="W86" s="165"/>
      <c r="X86" s="227"/>
    </row>
    <row r="87" spans="2:24" s="163" customFormat="1" ht="12.75" customHeight="1">
      <c r="B87" s="164"/>
      <c r="C87" s="127"/>
      <c r="D87" s="279"/>
      <c r="E87" s="126"/>
      <c r="F87" s="126"/>
      <c r="G87" s="126"/>
      <c r="H87" s="126"/>
      <c r="I87" s="126"/>
      <c r="J87" s="164"/>
      <c r="K87" s="128"/>
      <c r="L87" s="128"/>
      <c r="M87" s="165"/>
      <c r="N87" s="165"/>
      <c r="O87" s="165"/>
      <c r="P87" s="164" t="s">
        <v>306</v>
      </c>
      <c r="Q87" s="164">
        <v>10</v>
      </c>
      <c r="R87" s="164" t="s">
        <v>187</v>
      </c>
      <c r="S87" s="164">
        <v>5</v>
      </c>
      <c r="T87" s="165"/>
      <c r="U87" s="165"/>
      <c r="V87" s="165"/>
      <c r="W87" s="165"/>
      <c r="X87" s="227"/>
    </row>
    <row r="88" spans="2:24" s="163" customFormat="1" ht="12.75" customHeight="1">
      <c r="B88" s="164"/>
      <c r="C88" s="127"/>
      <c r="D88" s="279"/>
      <c r="E88" s="126"/>
      <c r="F88" s="126"/>
      <c r="G88" s="126"/>
      <c r="H88" s="126"/>
      <c r="I88" s="126">
        <v>1972</v>
      </c>
      <c r="J88" s="164" t="s">
        <v>307</v>
      </c>
      <c r="K88" s="128">
        <v>4</v>
      </c>
      <c r="L88" s="128" t="s">
        <v>308</v>
      </c>
      <c r="M88" s="165" t="s">
        <v>309</v>
      </c>
      <c r="N88" s="165" t="s">
        <v>216</v>
      </c>
      <c r="O88" s="165">
        <v>4</v>
      </c>
      <c r="P88" s="164" t="s">
        <v>191</v>
      </c>
      <c r="Q88" s="164">
        <v>1</v>
      </c>
      <c r="R88" s="164" t="s">
        <v>187</v>
      </c>
      <c r="S88" s="164">
        <v>26</v>
      </c>
      <c r="T88" s="165"/>
      <c r="U88" s="165"/>
      <c r="V88" s="165"/>
      <c r="W88" s="165"/>
      <c r="X88" s="227"/>
    </row>
    <row r="89" spans="2:24" s="163" customFormat="1" ht="12.75" customHeight="1">
      <c r="B89" s="164"/>
      <c r="C89" s="127"/>
      <c r="D89" s="279"/>
      <c r="E89" s="126"/>
      <c r="F89" s="126"/>
      <c r="G89" s="126"/>
      <c r="H89" s="126"/>
      <c r="I89" s="126"/>
      <c r="J89" s="164"/>
      <c r="K89" s="128"/>
      <c r="L89" s="128"/>
      <c r="M89" s="165"/>
      <c r="N89" s="165"/>
      <c r="O89" s="165"/>
      <c r="P89" s="164" t="s">
        <v>203</v>
      </c>
      <c r="Q89" s="164">
        <v>1</v>
      </c>
      <c r="R89" s="164" t="s">
        <v>187</v>
      </c>
      <c r="S89" s="164">
        <v>15</v>
      </c>
      <c r="T89" s="165"/>
      <c r="U89" s="165"/>
      <c r="V89" s="165"/>
      <c r="W89" s="165"/>
      <c r="X89" s="227"/>
    </row>
    <row r="90" spans="2:24" s="163" customFormat="1" ht="12.75" customHeight="1">
      <c r="B90" s="164"/>
      <c r="C90" s="127"/>
      <c r="D90" s="279"/>
      <c r="E90" s="126"/>
      <c r="F90" s="126"/>
      <c r="G90" s="126"/>
      <c r="H90" s="126"/>
      <c r="I90" s="126"/>
      <c r="J90" s="164"/>
      <c r="K90" s="128"/>
      <c r="L90" s="128"/>
      <c r="M90" s="165"/>
      <c r="N90" s="165"/>
      <c r="O90" s="165"/>
      <c r="P90" s="164" t="s">
        <v>310</v>
      </c>
      <c r="Q90" s="164">
        <v>40</v>
      </c>
      <c r="R90" s="164" t="s">
        <v>192</v>
      </c>
      <c r="S90" s="164">
        <v>138</v>
      </c>
      <c r="T90" s="165"/>
      <c r="U90" s="165"/>
      <c r="V90" s="165"/>
      <c r="W90" s="165"/>
      <c r="X90" s="227"/>
    </row>
    <row r="91" spans="2:24" s="163" customFormat="1" ht="12.75" customHeight="1">
      <c r="B91" s="164"/>
      <c r="C91" s="127"/>
      <c r="D91" s="279"/>
      <c r="E91" s="126"/>
      <c r="F91" s="126"/>
      <c r="G91" s="126"/>
      <c r="H91" s="126"/>
      <c r="I91" s="126"/>
      <c r="J91" s="164"/>
      <c r="K91" s="128"/>
      <c r="L91" s="128"/>
      <c r="M91" s="165"/>
      <c r="N91" s="165"/>
      <c r="O91" s="165"/>
      <c r="P91" s="164" t="s">
        <v>311</v>
      </c>
      <c r="Q91" s="164">
        <v>6</v>
      </c>
      <c r="R91" s="164" t="s">
        <v>192</v>
      </c>
      <c r="S91" s="164">
        <v>58</v>
      </c>
      <c r="T91" s="165"/>
      <c r="U91" s="165"/>
      <c r="V91" s="165"/>
      <c r="W91" s="165"/>
      <c r="X91" s="227"/>
    </row>
    <row r="92" spans="2:24" s="163" customFormat="1" ht="12.75" customHeight="1">
      <c r="B92" s="164"/>
      <c r="C92" s="127"/>
      <c r="D92" s="279"/>
      <c r="E92" s="126"/>
      <c r="F92" s="126"/>
      <c r="G92" s="126"/>
      <c r="H92" s="126"/>
      <c r="I92" s="126"/>
      <c r="J92" s="164"/>
      <c r="K92" s="128"/>
      <c r="L92" s="128"/>
      <c r="M92" s="165"/>
      <c r="N92" s="165"/>
      <c r="O92" s="165"/>
      <c r="P92" s="164" t="s">
        <v>312</v>
      </c>
      <c r="Q92" s="164">
        <v>8</v>
      </c>
      <c r="R92" s="164" t="s">
        <v>192</v>
      </c>
      <c r="S92" s="164">
        <v>84</v>
      </c>
      <c r="T92" s="165"/>
      <c r="U92" s="165"/>
      <c r="V92" s="165"/>
      <c r="W92" s="165"/>
      <c r="X92" s="227"/>
    </row>
    <row r="93" spans="2:24" s="163" customFormat="1" ht="12.75" customHeight="1">
      <c r="B93" s="164"/>
      <c r="C93" s="127"/>
      <c r="D93" s="279"/>
      <c r="E93" s="126"/>
      <c r="F93" s="126"/>
      <c r="G93" s="126"/>
      <c r="H93" s="126"/>
      <c r="I93" s="126"/>
      <c r="J93" s="164"/>
      <c r="K93" s="128"/>
      <c r="L93" s="128"/>
      <c r="M93" s="165"/>
      <c r="N93" s="165"/>
      <c r="O93" s="165"/>
      <c r="P93" s="164" t="s">
        <v>313</v>
      </c>
      <c r="Q93" s="164">
        <v>8</v>
      </c>
      <c r="R93" s="164" t="s">
        <v>192</v>
      </c>
      <c r="S93" s="164">
        <v>36</v>
      </c>
      <c r="T93" s="165"/>
      <c r="U93" s="165"/>
      <c r="V93" s="165"/>
      <c r="W93" s="165"/>
      <c r="X93" s="227"/>
    </row>
    <row r="94" spans="2:24" s="163" customFormat="1" ht="12.75" customHeight="1">
      <c r="B94" s="164"/>
      <c r="C94" s="127"/>
      <c r="D94" s="279"/>
      <c r="E94" s="126"/>
      <c r="F94" s="126"/>
      <c r="G94" s="126"/>
      <c r="H94" s="126"/>
      <c r="I94" s="126">
        <v>1972</v>
      </c>
      <c r="J94" s="164" t="s">
        <v>194</v>
      </c>
      <c r="K94" s="128">
        <v>2</v>
      </c>
      <c r="L94" s="128" t="s">
        <v>301</v>
      </c>
      <c r="M94" s="165" t="s">
        <v>314</v>
      </c>
      <c r="N94" s="165" t="s">
        <v>216</v>
      </c>
      <c r="O94" s="165">
        <v>4</v>
      </c>
      <c r="P94" s="164" t="s">
        <v>195</v>
      </c>
      <c r="Q94" s="164">
        <v>2</v>
      </c>
      <c r="R94" s="164" t="s">
        <v>187</v>
      </c>
      <c r="S94" s="164">
        <v>38</v>
      </c>
      <c r="T94" s="165"/>
      <c r="U94" s="165"/>
      <c r="V94" s="165"/>
      <c r="W94" s="165"/>
      <c r="X94" s="227"/>
    </row>
    <row r="95" spans="2:24" s="163" customFormat="1" ht="12.75" customHeight="1">
      <c r="B95" s="164"/>
      <c r="C95" s="127"/>
      <c r="D95" s="279"/>
      <c r="E95" s="126"/>
      <c r="F95" s="126"/>
      <c r="G95" s="126"/>
      <c r="H95" s="126"/>
      <c r="I95" s="126"/>
      <c r="J95" s="164"/>
      <c r="K95" s="128"/>
      <c r="L95" s="128" t="s">
        <v>315</v>
      </c>
      <c r="M95" s="165" t="s">
        <v>302</v>
      </c>
      <c r="N95" s="165"/>
      <c r="O95" s="165">
        <v>12</v>
      </c>
      <c r="P95" s="164" t="s">
        <v>197</v>
      </c>
      <c r="Q95" s="164">
        <v>4</v>
      </c>
      <c r="R95" s="164" t="s">
        <v>187</v>
      </c>
      <c r="S95" s="164">
        <v>36</v>
      </c>
      <c r="T95" s="165"/>
      <c r="U95" s="165"/>
      <c r="V95" s="165"/>
      <c r="W95" s="165"/>
      <c r="X95" s="227"/>
    </row>
    <row r="96" spans="2:24" s="163" customFormat="1" ht="12.75" customHeight="1">
      <c r="B96" s="164">
        <v>88</v>
      </c>
      <c r="C96" s="127"/>
      <c r="D96" s="279"/>
      <c r="E96" s="126"/>
      <c r="F96" s="126"/>
      <c r="G96" s="126"/>
      <c r="H96" s="126"/>
      <c r="I96" s="126"/>
      <c r="J96" s="164"/>
      <c r="K96" s="128"/>
      <c r="L96" s="128"/>
      <c r="M96" s="165"/>
      <c r="N96" s="165"/>
      <c r="O96" s="165"/>
      <c r="P96" s="164" t="s">
        <v>191</v>
      </c>
      <c r="Q96" s="164">
        <v>4</v>
      </c>
      <c r="R96" s="164" t="s">
        <v>187</v>
      </c>
      <c r="S96" s="164">
        <v>36</v>
      </c>
      <c r="T96" s="165"/>
      <c r="U96" s="165"/>
      <c r="V96" s="165"/>
      <c r="W96" s="165"/>
      <c r="X96" s="227"/>
    </row>
    <row r="97" spans="2:24" s="163" customFormat="1" ht="12.75" customHeight="1">
      <c r="B97" s="164">
        <v>89</v>
      </c>
      <c r="C97" s="127" t="s">
        <v>295</v>
      </c>
      <c r="D97" s="279" t="s">
        <v>316</v>
      </c>
      <c r="E97" s="126" t="s">
        <v>294</v>
      </c>
      <c r="F97" s="126">
        <v>600</v>
      </c>
      <c r="G97" s="126" t="s">
        <v>216</v>
      </c>
      <c r="H97" s="126">
        <v>2002</v>
      </c>
      <c r="I97" s="126"/>
      <c r="J97" s="164" t="s">
        <v>317</v>
      </c>
      <c r="K97" s="128">
        <v>2</v>
      </c>
      <c r="L97" s="128"/>
      <c r="M97" s="165"/>
      <c r="N97" s="165" t="s">
        <v>216</v>
      </c>
      <c r="O97" s="165"/>
      <c r="P97" s="164" t="s">
        <v>318</v>
      </c>
      <c r="Q97" s="164">
        <v>20</v>
      </c>
      <c r="R97" s="164"/>
      <c r="S97" s="164"/>
      <c r="T97" s="165"/>
      <c r="U97" s="165"/>
      <c r="V97" s="165"/>
      <c r="W97" s="165"/>
      <c r="X97" s="227"/>
    </row>
    <row r="98" spans="2:24" s="163" customFormat="1" ht="12.75" customHeight="1">
      <c r="B98" s="164">
        <v>90</v>
      </c>
      <c r="C98" s="127"/>
      <c r="D98" s="279"/>
      <c r="E98" s="126"/>
      <c r="F98" s="126"/>
      <c r="G98" s="126"/>
      <c r="H98" s="126"/>
      <c r="I98" s="126"/>
      <c r="J98" s="164"/>
      <c r="K98" s="128"/>
      <c r="L98" s="128"/>
      <c r="M98" s="165"/>
      <c r="N98" s="165"/>
      <c r="O98" s="165"/>
      <c r="P98" s="164" t="s">
        <v>319</v>
      </c>
      <c r="Q98" s="164">
        <v>3</v>
      </c>
      <c r="R98" s="164"/>
      <c r="S98" s="164"/>
      <c r="T98" s="165"/>
      <c r="U98" s="165"/>
      <c r="V98" s="165"/>
      <c r="W98" s="165"/>
      <c r="X98" s="227"/>
    </row>
    <row r="99" spans="2:24" s="163" customFormat="1" ht="12.75" customHeight="1">
      <c r="B99" s="164">
        <v>91</v>
      </c>
      <c r="C99" s="275" t="s">
        <v>298</v>
      </c>
      <c r="D99" s="280" t="s">
        <v>316</v>
      </c>
      <c r="E99" s="276" t="s">
        <v>320</v>
      </c>
      <c r="F99" s="276"/>
      <c r="G99" s="276" t="s">
        <v>216</v>
      </c>
      <c r="H99" s="276">
        <v>2002</v>
      </c>
      <c r="I99" s="276"/>
      <c r="J99" s="246" t="s">
        <v>321</v>
      </c>
      <c r="K99" s="277">
        <v>1</v>
      </c>
      <c r="L99" s="277"/>
      <c r="M99" s="247"/>
      <c r="N99" s="247" t="s">
        <v>216</v>
      </c>
      <c r="O99" s="247"/>
      <c r="P99" s="246" t="s">
        <v>322</v>
      </c>
      <c r="Q99" s="246">
        <v>2</v>
      </c>
      <c r="R99" s="246"/>
      <c r="S99" s="246"/>
      <c r="T99" s="247"/>
      <c r="U99" s="247"/>
      <c r="V99" s="247"/>
      <c r="W99" s="247"/>
      <c r="X99" s="278"/>
    </row>
    <row r="100" spans="2:24" s="163" customFormat="1" ht="12.75" customHeight="1">
      <c r="B100" s="164">
        <v>92</v>
      </c>
      <c r="C100" s="127"/>
      <c r="D100" s="279"/>
      <c r="E100" s="126"/>
      <c r="F100" s="126"/>
      <c r="G100" s="126"/>
      <c r="H100" s="126"/>
      <c r="I100" s="126"/>
      <c r="J100" s="164"/>
      <c r="K100" s="128"/>
      <c r="L100" s="128"/>
      <c r="M100" s="165"/>
      <c r="N100" s="165"/>
      <c r="O100" s="165"/>
      <c r="P100" s="164" t="s">
        <v>323</v>
      </c>
      <c r="Q100" s="164">
        <v>2</v>
      </c>
      <c r="R100" s="164"/>
      <c r="S100" s="164"/>
      <c r="T100" s="165"/>
      <c r="U100" s="165"/>
      <c r="V100" s="165"/>
      <c r="W100" s="165"/>
      <c r="X100" s="227"/>
    </row>
    <row r="101" spans="2:24" s="163" customFormat="1" ht="12.75" customHeight="1">
      <c r="B101" s="164">
        <v>93</v>
      </c>
      <c r="C101" s="127"/>
      <c r="D101" s="279"/>
      <c r="E101" s="126"/>
      <c r="F101" s="126"/>
      <c r="G101" s="126"/>
      <c r="H101" s="126"/>
      <c r="I101" s="126"/>
      <c r="J101" s="164"/>
      <c r="K101" s="128"/>
      <c r="L101" s="128"/>
      <c r="M101" s="165"/>
      <c r="N101" s="165"/>
      <c r="O101" s="165"/>
      <c r="P101" s="164" t="s">
        <v>324</v>
      </c>
      <c r="Q101" s="164">
        <v>8</v>
      </c>
      <c r="R101" s="164"/>
      <c r="S101" s="164"/>
      <c r="T101" s="165"/>
      <c r="U101" s="165"/>
      <c r="V101" s="165"/>
      <c r="W101" s="165"/>
      <c r="X101" s="227"/>
    </row>
    <row r="102" spans="2:24" s="163" customFormat="1" ht="12.75" customHeight="1">
      <c r="B102" s="164">
        <v>94</v>
      </c>
      <c r="C102" s="127"/>
      <c r="D102" s="279"/>
      <c r="E102" s="126"/>
      <c r="F102" s="126"/>
      <c r="G102" s="126"/>
      <c r="H102" s="126"/>
      <c r="I102" s="126"/>
      <c r="J102" s="164"/>
      <c r="K102" s="128"/>
      <c r="L102" s="128"/>
      <c r="M102" s="165"/>
      <c r="N102" s="165"/>
      <c r="O102" s="165"/>
      <c r="P102" s="164" t="s">
        <v>325</v>
      </c>
      <c r="Q102" s="164">
        <v>4</v>
      </c>
      <c r="R102" s="164"/>
      <c r="S102" s="164"/>
      <c r="T102" s="165"/>
      <c r="U102" s="165"/>
      <c r="V102" s="165"/>
      <c r="W102" s="165"/>
      <c r="X102" s="227"/>
    </row>
    <row r="103" spans="2:24" s="163" customFormat="1" ht="12.75" customHeight="1">
      <c r="B103" s="164">
        <v>95</v>
      </c>
      <c r="C103" s="127"/>
      <c r="D103" s="279"/>
      <c r="E103" s="126"/>
      <c r="F103" s="126"/>
      <c r="G103" s="126"/>
      <c r="H103" s="126"/>
      <c r="I103" s="126"/>
      <c r="J103" s="164"/>
      <c r="K103" s="128"/>
      <c r="L103" s="128"/>
      <c r="M103" s="165"/>
      <c r="N103" s="165"/>
      <c r="O103" s="165"/>
      <c r="P103" s="164" t="s">
        <v>326</v>
      </c>
      <c r="Q103" s="164">
        <v>8</v>
      </c>
      <c r="R103" s="164"/>
      <c r="S103" s="164"/>
      <c r="T103" s="165"/>
      <c r="U103" s="165"/>
      <c r="V103" s="165"/>
      <c r="W103" s="165"/>
      <c r="X103" s="227"/>
    </row>
    <row r="104" spans="2:24" s="163" customFormat="1" ht="12.75" customHeight="1">
      <c r="B104" s="164">
        <v>96</v>
      </c>
      <c r="C104" s="127"/>
      <c r="D104" s="279"/>
      <c r="E104" s="126"/>
      <c r="F104" s="126"/>
      <c r="G104" s="126"/>
      <c r="H104" s="126"/>
      <c r="I104" s="126"/>
      <c r="J104" s="164"/>
      <c r="K104" s="128"/>
      <c r="L104" s="128"/>
      <c r="M104" s="165"/>
      <c r="N104" s="165"/>
      <c r="O104" s="165"/>
      <c r="P104" s="164"/>
      <c r="Q104" s="164"/>
      <c r="R104" s="164"/>
      <c r="S104" s="164"/>
      <c r="T104" s="165"/>
      <c r="U104" s="165"/>
      <c r="V104" s="165"/>
      <c r="W104" s="165"/>
      <c r="X104" s="227"/>
    </row>
    <row r="105" spans="2:24" s="163" customFormat="1" ht="12.75" customHeight="1">
      <c r="B105" s="164">
        <v>97</v>
      </c>
      <c r="C105" s="127"/>
      <c r="D105" s="279"/>
      <c r="E105" s="126"/>
      <c r="F105" s="126"/>
      <c r="G105" s="126"/>
      <c r="H105" s="126"/>
      <c r="I105" s="126"/>
      <c r="J105" s="164"/>
      <c r="K105" s="128"/>
      <c r="L105" s="128"/>
      <c r="M105" s="165"/>
      <c r="N105" s="165"/>
      <c r="O105" s="165"/>
      <c r="P105" s="164"/>
      <c r="Q105" s="164"/>
      <c r="R105" s="164"/>
      <c r="S105" s="164"/>
      <c r="T105" s="165"/>
      <c r="U105" s="165"/>
      <c r="V105" s="165"/>
      <c r="W105" s="165"/>
      <c r="X105" s="227"/>
    </row>
    <row r="106" spans="2:24" s="163" customFormat="1" ht="12.75" customHeight="1">
      <c r="B106" s="164">
        <v>98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5"/>
      <c r="N106" s="165"/>
      <c r="O106" s="165"/>
      <c r="P106" s="164"/>
      <c r="Q106" s="164"/>
      <c r="R106" s="164"/>
      <c r="S106" s="164"/>
      <c r="T106" s="165"/>
      <c r="U106" s="165"/>
      <c r="V106" s="165"/>
      <c r="W106" s="165"/>
      <c r="X106" s="227"/>
    </row>
    <row r="107" spans="2:24" s="163" customFormat="1" ht="12.75" customHeight="1">
      <c r="B107" s="164">
        <v>99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5"/>
      <c r="N107" s="165"/>
      <c r="O107" s="165"/>
      <c r="P107" s="164"/>
      <c r="Q107" s="164"/>
      <c r="R107" s="164"/>
      <c r="S107" s="164"/>
      <c r="T107" s="165"/>
      <c r="U107" s="165"/>
      <c r="V107" s="165"/>
      <c r="W107" s="165"/>
      <c r="X107" s="227"/>
    </row>
    <row r="108" spans="2:24" s="163" customFormat="1" ht="12.75" customHeight="1">
      <c r="B108" s="164">
        <v>100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5"/>
      <c r="N108" s="165"/>
      <c r="O108" s="165"/>
      <c r="P108" s="164"/>
      <c r="Q108" s="164"/>
      <c r="R108" s="164"/>
      <c r="S108" s="164"/>
      <c r="T108" s="165"/>
      <c r="U108" s="165"/>
      <c r="V108" s="165"/>
      <c r="W108" s="165"/>
      <c r="X108" s="227"/>
    </row>
  </sheetData>
  <sheetProtection password="CC96" sheet="1" objects="1" scenarios="1"/>
  <mergeCells count="12">
    <mergeCell ref="B49:B54"/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conditionalFormatting sqref="F82:F105">
    <cfRule type="cellIs" priority="3" dxfId="3" operator="equal">
      <formula>"грунт"</formula>
    </cfRule>
  </conditionalFormatting>
  <conditionalFormatting sqref="F84">
    <cfRule type="cellIs" priority="2" dxfId="3" operator="equal">
      <formula>"грунт"</formula>
    </cfRule>
  </conditionalFormatting>
  <conditionalFormatting sqref="F82">
    <cfRule type="cellIs" priority="1" dxfId="3" operator="equal">
      <formula>"грунт"</formula>
    </cfRule>
  </conditionalFormatting>
  <dataValidations count="1">
    <dataValidation showInputMessage="1" showErrorMessage="1" sqref="K83:L10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7" t="s">
        <v>171</v>
      </c>
      <c r="C1" s="243"/>
      <c r="D1" s="243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43124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52" t="s">
        <v>48</v>
      </c>
      <c r="C5" s="353"/>
      <c r="E5" s="356" t="s">
        <v>45</v>
      </c>
      <c r="F5" s="357"/>
      <c r="G5" s="357"/>
      <c r="H5" s="357"/>
      <c r="I5" s="358"/>
      <c r="J5" s="30"/>
      <c r="K5" s="356" t="s">
        <v>46</v>
      </c>
      <c r="L5" s="357"/>
      <c r="M5" s="357"/>
      <c r="N5" s="357"/>
      <c r="O5" s="358"/>
      <c r="P5" s="30"/>
    </row>
    <row r="6" spans="2:16" ht="52.5" customHeight="1">
      <c r="B6" s="350" t="s">
        <v>31</v>
      </c>
      <c r="C6" s="354" t="s">
        <v>91</v>
      </c>
      <c r="E6" s="351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51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51"/>
      <c r="C7" s="355"/>
      <c r="E7" s="351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51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167549.2</v>
      </c>
      <c r="E8" s="12">
        <v>1</v>
      </c>
      <c r="F8" s="83">
        <f>ROUND('общие характеристики'!Y17*цены!C$13,2)</f>
        <v>4455.17</v>
      </c>
      <c r="G8" s="83">
        <f>ROUND('общие характеристики'!Z17*цены!D$13,2)</f>
        <v>20743.23</v>
      </c>
      <c r="H8" s="83">
        <f>ROUND('общие характеристики'!AA17*цены!E$13,2)</f>
        <v>0</v>
      </c>
      <c r="I8" s="84">
        <f>ROUND('общие характеристики'!AB17*цены!F$13,2)</f>
        <v>130599.89</v>
      </c>
      <c r="J8" s="35"/>
      <c r="K8" s="59">
        <v>1</v>
      </c>
      <c r="L8" s="83">
        <f>ROUND('общие характеристики'!AC17*цены!D$20,2)</f>
        <v>11750.91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0</v>
      </c>
      <c r="P8" s="32"/>
    </row>
    <row r="9" spans="2:16" ht="15.75" customHeight="1">
      <c r="B9" s="12">
        <v>2</v>
      </c>
      <c r="C9" s="37">
        <f aca="true" t="shared" si="0" ref="C9:C72">F9+G9+H9+I9+L9+M9+N9+O9</f>
        <v>0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0</v>
      </c>
      <c r="P9" s="33"/>
    </row>
    <row r="10" spans="2:16" ht="15.75" customHeight="1">
      <c r="B10" s="12">
        <v>3</v>
      </c>
      <c r="C10" s="37">
        <f t="shared" si="0"/>
        <v>0</v>
      </c>
      <c r="E10" s="12">
        <v>3</v>
      </c>
      <c r="F10" s="83">
        <f>ROUND('общие характеристики'!Y19*цены!C$13,2)</f>
        <v>0</v>
      </c>
      <c r="G10" s="83">
        <f>ROUND('общие характеристики'!Z19*цены!D$13,2)</f>
        <v>0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0</v>
      </c>
      <c r="P10" s="34"/>
    </row>
    <row r="11" spans="2:16" ht="15.75" customHeight="1">
      <c r="B11" s="12">
        <v>4</v>
      </c>
      <c r="C11" s="37">
        <f t="shared" si="0"/>
        <v>0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10034.65</v>
      </c>
      <c r="E14" s="12">
        <v>7</v>
      </c>
      <c r="F14" s="83">
        <f>ROUND('общие характеристики'!Y23*цены!C$13,2)</f>
        <v>166.46</v>
      </c>
      <c r="G14" s="83">
        <f>ROUND('общие характеристики'!Z23*цены!D$13,2)</f>
        <v>5951.22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3916.97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10034.65</v>
      </c>
      <c r="E16" s="12">
        <v>9</v>
      </c>
      <c r="F16" s="83">
        <f>ROUND('общие характеристики'!Y25*цены!C$13,2)</f>
        <v>166.46</v>
      </c>
      <c r="G16" s="83">
        <f>ROUND('общие характеристики'!Z25*цены!D$13,2)</f>
        <v>5951.22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3916.97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4501437.61</v>
      </c>
      <c r="E17" s="12">
        <v>10</v>
      </c>
      <c r="F17" s="83">
        <f>ROUND('общие характеристики'!Y26*цены!C$13,2)</f>
        <v>3985.2</v>
      </c>
      <c r="G17" s="83">
        <f>ROUND('общие характеристики'!Z26*цены!D$13,2)</f>
        <v>565563.94</v>
      </c>
      <c r="H17" s="83">
        <f>ROUND('общие характеристики'!AA26*цены!E$13,2)</f>
        <v>0</v>
      </c>
      <c r="I17" s="84">
        <f>ROUND('общие характеристики'!AB26*цены!F$13,2)</f>
        <v>3931888.47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43059.01</v>
      </c>
      <c r="E22" s="12">
        <v>15</v>
      </c>
      <c r="F22" s="83">
        <f>ROUND('общие характеристики'!Y31*цены!C$13,2)</f>
        <v>2634.2</v>
      </c>
      <c r="G22" s="83">
        <f>ROUND('общие характеристики'!Z31*цены!D$13,2)</f>
        <v>20839.95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19584.86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43124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59" t="s">
        <v>170</v>
      </c>
      <c r="C4" s="360"/>
      <c r="D4" s="361"/>
      <c r="E4" s="362" t="s">
        <v>51</v>
      </c>
      <c r="F4" s="363"/>
      <c r="G4" s="363"/>
      <c r="H4" s="362" t="s">
        <v>70</v>
      </c>
      <c r="I4" s="364"/>
    </row>
    <row r="5" spans="1:14" s="24" customFormat="1" ht="78" customHeight="1" thickBot="1">
      <c r="A5" s="62"/>
      <c r="B5" s="374" t="s">
        <v>66</v>
      </c>
      <c r="C5" s="375"/>
      <c r="D5" s="40" t="s">
        <v>50</v>
      </c>
      <c r="E5" s="66" t="s">
        <v>52</v>
      </c>
      <c r="F5" s="42" t="s">
        <v>53</v>
      </c>
      <c r="G5" s="44" t="s">
        <v>57</v>
      </c>
      <c r="H5" s="372" t="s">
        <v>82</v>
      </c>
      <c r="I5" s="373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79" t="s">
        <v>3</v>
      </c>
      <c r="I7" s="182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0" t="s">
        <v>4</v>
      </c>
      <c r="I8" s="183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79" t="s">
        <v>117</v>
      </c>
      <c r="I9" s="182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65" t="s">
        <v>60</v>
      </c>
      <c r="D10" s="366"/>
      <c r="E10" s="366"/>
      <c r="F10" s="367"/>
      <c r="H10" s="179" t="s">
        <v>5</v>
      </c>
      <c r="I10" s="182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70" t="s">
        <v>31</v>
      </c>
      <c r="D11" s="368" t="s">
        <v>170</v>
      </c>
      <c r="E11" s="369" t="s">
        <v>51</v>
      </c>
      <c r="F11" s="371" t="s">
        <v>71</v>
      </c>
      <c r="G11" s="52"/>
      <c r="H11" s="179" t="s">
        <v>6</v>
      </c>
      <c r="I11" s="182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70"/>
      <c r="D12" s="368"/>
      <c r="E12" s="369"/>
      <c r="F12" s="371"/>
      <c r="H12" s="179" t="s">
        <v>7</v>
      </c>
      <c r="I12" s="182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21937.5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900</v>
      </c>
      <c r="F13" s="55">
        <f>ROUND($D13+$E13,2)</f>
        <v>22837.5</v>
      </c>
      <c r="H13" s="181" t="s">
        <v>8</v>
      </c>
      <c r="I13" s="184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5">
        <f aca="true" t="shared" si="2" ref="F14:F77">ROUND($D14+$E14,2)</f>
        <v>0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0</v>
      </c>
      <c r="F15" s="55">
        <f t="shared" si="2"/>
        <v>0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3150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180</v>
      </c>
      <c r="F19" s="55">
        <f t="shared" si="2"/>
        <v>3330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2300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180</v>
      </c>
      <c r="F21" s="55">
        <f t="shared" si="2"/>
        <v>2480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156556.25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1350</v>
      </c>
      <c r="F22" s="55">
        <f t="shared" si="2"/>
        <v>157906.25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18812.5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315</v>
      </c>
      <c r="F27" s="55">
        <f t="shared" si="2"/>
        <v>19127.5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69" t="s">
        <v>10</v>
      </c>
    </row>
    <row r="3" spans="1:3" ht="12.75" customHeight="1">
      <c r="A3" s="9" t="s">
        <v>159</v>
      </c>
      <c r="B3" s="8" t="s">
        <v>4</v>
      </c>
      <c r="C3" s="169" t="s">
        <v>9</v>
      </c>
    </row>
    <row r="4" spans="2:3" ht="12.75" customHeight="1">
      <c r="B4" s="8" t="s">
        <v>117</v>
      </c>
      <c r="C4" s="169" t="s">
        <v>107</v>
      </c>
    </row>
    <row r="5" spans="2:3" ht="12.75" customHeight="1">
      <c r="B5" s="8" t="s">
        <v>5</v>
      </c>
      <c r="C5" s="169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tabSelected="1" workbookViewId="0" topLeftCell="A1">
      <selection activeCell="T46" sqref="T46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8" customFormat="1" ht="32.25" customHeight="1">
      <c r="A2" s="147"/>
      <c r="B2" s="388" t="s">
        <v>125</v>
      </c>
      <c r="C2" s="388"/>
      <c r="D2" s="388"/>
      <c r="E2" s="388"/>
      <c r="F2" s="388"/>
      <c r="G2" s="388"/>
      <c r="H2" s="388"/>
      <c r="I2" s="388"/>
      <c r="J2" s="388"/>
      <c r="K2" s="388"/>
      <c r="L2" s="147"/>
    </row>
    <row r="3" spans="2:12" s="199" customFormat="1" ht="23.25" customHeight="1">
      <c r="B3" s="389" t="s">
        <v>126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2:12" s="199" customFormat="1" ht="118.5" customHeight="1">
      <c r="B4" s="390" t="s">
        <v>127</v>
      </c>
      <c r="C4" s="390"/>
      <c r="D4" s="390"/>
      <c r="E4" s="390"/>
      <c r="F4" s="390"/>
      <c r="G4" s="390"/>
      <c r="H4" s="390"/>
      <c r="I4" s="390"/>
      <c r="J4" s="390"/>
      <c r="K4" s="390"/>
      <c r="L4" s="200"/>
    </row>
    <row r="5" spans="2:12" s="201" customFormat="1" ht="27.75" customHeight="1">
      <c r="B5" s="384" t="s">
        <v>128</v>
      </c>
      <c r="C5" s="384"/>
      <c r="D5" s="384"/>
      <c r="E5" s="202">
        <f>'общие характеристики'!$AK$13</f>
        <v>5341191.966600001</v>
      </c>
      <c r="F5" s="385" t="s">
        <v>129</v>
      </c>
      <c r="G5" s="385"/>
      <c r="H5" s="385"/>
      <c r="I5" s="385"/>
      <c r="J5" s="203"/>
      <c r="K5" s="203"/>
      <c r="L5" s="203"/>
    </row>
    <row r="6" spans="1:11" s="148" customFormat="1" ht="19.5" customHeight="1">
      <c r="A6" s="147"/>
      <c r="B6" s="149" t="s">
        <v>328</v>
      </c>
      <c r="C6" s="147"/>
      <c r="D6" s="150"/>
      <c r="E6" s="150"/>
      <c r="F6" s="150"/>
      <c r="G6" s="150"/>
      <c r="H6" s="150"/>
      <c r="I6" s="150"/>
      <c r="J6" s="150"/>
      <c r="K6" s="150"/>
    </row>
    <row r="7" spans="2:11" s="148" customFormat="1" ht="16.5" customHeight="1">
      <c r="B7" s="149" t="s">
        <v>180</v>
      </c>
      <c r="D7" s="152"/>
      <c r="E7" s="151"/>
      <c r="F7" s="151"/>
      <c r="G7" s="151"/>
      <c r="H7" s="151"/>
      <c r="I7" s="151"/>
      <c r="J7" s="151"/>
      <c r="K7" s="151"/>
    </row>
    <row r="8" spans="4:9" ht="9" customHeight="1" thickBot="1">
      <c r="D8" s="204"/>
      <c r="E8" s="205"/>
      <c r="F8" s="14"/>
      <c r="I8" s="206"/>
    </row>
    <row r="9" spans="2:22" ht="19.5" thickBot="1">
      <c r="B9" s="376" t="s">
        <v>112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8"/>
      <c r="S9" s="376" t="s">
        <v>115</v>
      </c>
      <c r="T9" s="377"/>
      <c r="U9" s="377"/>
      <c r="V9" s="378"/>
    </row>
    <row r="10" spans="2:22" s="17" customFormat="1" ht="11.25" customHeight="1"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4">
        <v>9</v>
      </c>
      <c r="K10" s="144">
        <v>10</v>
      </c>
      <c r="L10" s="144">
        <v>11</v>
      </c>
      <c r="M10" s="144">
        <v>12</v>
      </c>
      <c r="N10" s="144">
        <v>13</v>
      </c>
      <c r="O10" s="144">
        <v>14</v>
      </c>
      <c r="P10" s="144">
        <v>15</v>
      </c>
      <c r="Q10" s="144">
        <v>16</v>
      </c>
      <c r="R10" s="144">
        <v>17</v>
      </c>
      <c r="S10" s="144">
        <v>18</v>
      </c>
      <c r="T10" s="144">
        <v>19</v>
      </c>
      <c r="U10" s="144">
        <v>20</v>
      </c>
      <c r="V10" s="144">
        <v>21</v>
      </c>
    </row>
    <row r="11" spans="2:22" ht="60.75" customHeight="1">
      <c r="B11" s="379" t="s">
        <v>31</v>
      </c>
      <c r="C11" s="380" t="s">
        <v>2</v>
      </c>
      <c r="D11" s="380" t="s">
        <v>118</v>
      </c>
      <c r="E11" s="381" t="s">
        <v>119</v>
      </c>
      <c r="F11" s="380" t="s">
        <v>120</v>
      </c>
      <c r="G11" s="380" t="s">
        <v>121</v>
      </c>
      <c r="H11" s="380" t="s">
        <v>175</v>
      </c>
      <c r="I11" s="380" t="s">
        <v>179</v>
      </c>
      <c r="J11" s="380" t="s">
        <v>13</v>
      </c>
      <c r="K11" s="380" t="s">
        <v>28</v>
      </c>
      <c r="L11" s="380" t="s">
        <v>36</v>
      </c>
      <c r="M11" s="380" t="s">
        <v>43</v>
      </c>
      <c r="N11" s="380" t="s">
        <v>42</v>
      </c>
      <c r="O11" s="381" t="s">
        <v>110</v>
      </c>
      <c r="P11" s="381" t="s">
        <v>39</v>
      </c>
      <c r="Q11" s="381" t="s">
        <v>114</v>
      </c>
      <c r="R11" s="386" t="s">
        <v>35</v>
      </c>
      <c r="S11" s="391" t="s">
        <v>116</v>
      </c>
      <c r="T11" s="380"/>
      <c r="U11" s="380"/>
      <c r="V11" s="392"/>
    </row>
    <row r="12" spans="2:22" s="18" customFormat="1" ht="62.25" customHeight="1">
      <c r="B12" s="379"/>
      <c r="C12" s="380"/>
      <c r="D12" s="380"/>
      <c r="E12" s="382"/>
      <c r="F12" s="380"/>
      <c r="G12" s="380"/>
      <c r="H12" s="380"/>
      <c r="I12" s="380"/>
      <c r="J12" s="380"/>
      <c r="K12" s="380"/>
      <c r="L12" s="380"/>
      <c r="M12" s="380"/>
      <c r="N12" s="380"/>
      <c r="O12" s="382"/>
      <c r="P12" s="382"/>
      <c r="Q12" s="382"/>
      <c r="R12" s="387"/>
      <c r="S12" s="393" t="s">
        <v>87</v>
      </c>
      <c r="T12" s="381" t="s">
        <v>89</v>
      </c>
      <c r="U12" s="381" t="s">
        <v>88</v>
      </c>
      <c r="V12" s="386" t="s">
        <v>90</v>
      </c>
    </row>
    <row r="13" spans="2:22" s="18" customFormat="1" ht="45" customHeight="1">
      <c r="B13" s="379"/>
      <c r="C13" s="380"/>
      <c r="D13" s="380"/>
      <c r="E13" s="383"/>
      <c r="F13" s="380"/>
      <c r="G13" s="380"/>
      <c r="H13" s="380"/>
      <c r="I13" s="380"/>
      <c r="J13" s="380"/>
      <c r="K13" s="380"/>
      <c r="L13" s="380"/>
      <c r="M13" s="145" t="s">
        <v>30</v>
      </c>
      <c r="N13" s="145" t="s">
        <v>30</v>
      </c>
      <c r="O13" s="383"/>
      <c r="P13" s="383"/>
      <c r="Q13" s="383"/>
      <c r="R13" s="395"/>
      <c r="S13" s="394"/>
      <c r="T13" s="382"/>
      <c r="U13" s="382"/>
      <c r="V13" s="387"/>
    </row>
    <row r="14" spans="2:22" s="17" customFormat="1" ht="15.75" customHeight="1" thickBot="1">
      <c r="B14" s="154"/>
      <c r="C14" s="155"/>
      <c r="D14" s="155"/>
      <c r="E14" s="155"/>
      <c r="F14" s="155"/>
      <c r="G14" s="155"/>
      <c r="H14" s="155"/>
      <c r="I14" s="155"/>
      <c r="J14" s="155" t="s">
        <v>38</v>
      </c>
      <c r="K14" s="155"/>
      <c r="L14" s="155" t="s">
        <v>37</v>
      </c>
      <c r="M14" s="155"/>
      <c r="N14" s="155"/>
      <c r="O14" s="155" t="s">
        <v>44</v>
      </c>
      <c r="P14" s="156" t="s">
        <v>44</v>
      </c>
      <c r="Q14" s="156" t="s">
        <v>20</v>
      </c>
      <c r="R14" s="157" t="s">
        <v>20</v>
      </c>
      <c r="S14" s="158"/>
      <c r="T14" s="159"/>
      <c r="U14" s="159"/>
      <c r="V14" s="160"/>
    </row>
    <row r="15" spans="2:22" s="17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SUM(O16:O32)</f>
        <v>171</v>
      </c>
      <c r="P15" s="176">
        <f>SUM(P16:P32)</f>
        <v>1749</v>
      </c>
      <c r="Q15" s="176">
        <f>SUM(Q16:Q32)</f>
        <v>3200</v>
      </c>
      <c r="R15" s="177">
        <f>SUM(R16:R32)</f>
        <v>220</v>
      </c>
      <c r="S15" s="172"/>
      <c r="T15" s="173"/>
      <c r="U15" s="173"/>
      <c r="V15" s="174"/>
    </row>
    <row r="16" spans="2:22" s="235" customFormat="1" ht="25.5">
      <c r="B16" s="153">
        <v>1</v>
      </c>
      <c r="C16" s="207" t="str">
        <f>'общие характеристики'!C17</f>
        <v>ЕФ</v>
      </c>
      <c r="D16" s="207" t="str">
        <f>'общие характеристики'!D17</f>
        <v>АТС-912</v>
      </c>
      <c r="E16" s="208" t="str">
        <f>'общие характеристики'!E17</f>
        <v>2222115</v>
      </c>
      <c r="F16" s="207" t="str">
        <f>'общие характеристики'!F17</f>
        <v>АТСК100/2000</v>
      </c>
      <c r="G16" s="207" t="str">
        <f>'общие характеристики'!G17</f>
        <v>СССР</v>
      </c>
      <c r="H16" s="207">
        <f>'общие характеристики'!H17</f>
        <v>1980</v>
      </c>
      <c r="I16" s="207">
        <f>'общие характеристики'!I17</f>
        <v>1975</v>
      </c>
      <c r="J16" s="207" t="str">
        <f>'общие характеристики'!J17</f>
        <v>Пригородный район п.Горноуральский,36</v>
      </c>
      <c r="K16" s="207" t="str">
        <f>'общие характеристики'!K17</f>
        <v>координатная</v>
      </c>
      <c r="L16" s="207">
        <f>'общие характеристики'!L17</f>
        <v>900</v>
      </c>
      <c r="M16" s="209" t="str">
        <f>'общие характеристики'!M17</f>
        <v>20х10х6;10х20х6;10х10х12</v>
      </c>
      <c r="N16" s="209" t="str">
        <f>'общие характеристики'!N17</f>
        <v>СССР</v>
      </c>
      <c r="O16" s="210">
        <f>'общие характеристики'!O17</f>
        <v>21</v>
      </c>
      <c r="P16" s="211">
        <f>'общие характеристики'!P17</f>
        <v>50</v>
      </c>
      <c r="Q16" s="211">
        <f>'общие характеристики'!Q17</f>
        <v>1000</v>
      </c>
      <c r="R16" s="212">
        <f>'общие характеристики'!R17</f>
        <v>50</v>
      </c>
      <c r="S16" s="213" t="str">
        <f>'общие характеристики'!AM17</f>
        <v xml:space="preserve">Бояркин Алексей Валентинович </v>
      </c>
      <c r="T16" s="208" t="str">
        <f>'общие характеристики'!AN17</f>
        <v xml:space="preserve">Начальник цеха Пригородного района </v>
      </c>
      <c r="U16" s="208" t="str">
        <f>'общие характеристики'!AO17</f>
        <v>(3435)42-07-87,+7(902)-409-0681</v>
      </c>
      <c r="V16" s="214" t="str">
        <f>'общие характеристики'!AP17</f>
        <v>boyarkin-av@ural.rt.ru</v>
      </c>
    </row>
    <row r="17" spans="2:22" s="235" customFormat="1" ht="15">
      <c r="B17" s="153">
        <v>2</v>
      </c>
      <c r="C17" s="207">
        <f>'общие характеристики'!C18</f>
        <v>0</v>
      </c>
      <c r="D17" s="207">
        <f>'общие характеристики'!D18</f>
        <v>0</v>
      </c>
      <c r="E17" s="208" t="str">
        <f>'общие характеристики'!E18</f>
        <v>2233063</v>
      </c>
      <c r="F17" s="207">
        <f>'общие характеристики'!F18</f>
        <v>0</v>
      </c>
      <c r="G17" s="207">
        <f>'общие характеристики'!G18</f>
        <v>0</v>
      </c>
      <c r="H17" s="207">
        <f>'общие характеристики'!H18</f>
        <v>0</v>
      </c>
      <c r="I17" s="207">
        <f>'общие характеристики'!I18</f>
        <v>0</v>
      </c>
      <c r="J17" s="207">
        <f>'общие характеристики'!J18</f>
        <v>0</v>
      </c>
      <c r="K17" s="207">
        <f>'общие характеристики'!K18</f>
        <v>0</v>
      </c>
      <c r="L17" s="207">
        <f>'общие характеристики'!L18</f>
        <v>0</v>
      </c>
      <c r="M17" s="209">
        <f>'общие характеристики'!M18</f>
        <v>0</v>
      </c>
      <c r="N17" s="209">
        <f>'общие характеристики'!N18</f>
        <v>0</v>
      </c>
      <c r="O17" s="210">
        <f>'общие характеристики'!O18</f>
        <v>0</v>
      </c>
      <c r="P17" s="211">
        <f>'общие характеристики'!P18</f>
        <v>0</v>
      </c>
      <c r="Q17" s="211">
        <f>'общие характеристики'!Q18</f>
        <v>0</v>
      </c>
      <c r="R17" s="212">
        <f>'общие характеристики'!R18</f>
        <v>0</v>
      </c>
      <c r="S17" s="213">
        <f>'общие характеристики'!AM18</f>
        <v>0</v>
      </c>
      <c r="T17" s="208">
        <f>'общие характеристики'!AN18</f>
        <v>0</v>
      </c>
      <c r="U17" s="208">
        <f>'общие характеристики'!AO18</f>
        <v>0</v>
      </c>
      <c r="V17" s="214">
        <f>'общие характеристики'!AP18</f>
        <v>0</v>
      </c>
    </row>
    <row r="18" spans="2:22" s="235" customFormat="1" ht="15">
      <c r="B18" s="153">
        <v>3</v>
      </c>
      <c r="C18" s="207">
        <f>'общие характеристики'!C19</f>
        <v>0</v>
      </c>
      <c r="D18" s="207">
        <f>'общие характеристики'!D19</f>
        <v>0</v>
      </c>
      <c r="E18" s="208" t="str">
        <f>'общие характеристики'!E19</f>
        <v xml:space="preserve"> 2204145</v>
      </c>
      <c r="F18" s="207">
        <f>'общие характеристики'!F19</f>
        <v>0</v>
      </c>
      <c r="G18" s="207">
        <f>'общие характеристики'!G19</f>
        <v>0</v>
      </c>
      <c r="H18" s="207">
        <f>'общие характеристики'!H19</f>
        <v>0</v>
      </c>
      <c r="I18" s="207">
        <f>'общие характеристики'!I19</f>
        <v>0</v>
      </c>
      <c r="J18" s="207">
        <f>'общие характеристики'!J19</f>
        <v>0</v>
      </c>
      <c r="K18" s="207">
        <f>'общие характеристики'!K19</f>
        <v>0</v>
      </c>
      <c r="L18" s="207">
        <f>'общие характеристики'!L19</f>
        <v>0</v>
      </c>
      <c r="M18" s="209">
        <f>'общие характеристики'!M19</f>
        <v>0</v>
      </c>
      <c r="N18" s="209">
        <f>'общие характеристики'!N19</f>
        <v>0</v>
      </c>
      <c r="O18" s="210">
        <f>'общие характеристики'!O19</f>
        <v>0</v>
      </c>
      <c r="P18" s="211">
        <f>'общие характеристики'!P19</f>
        <v>0</v>
      </c>
      <c r="Q18" s="211">
        <f>'общие характеристики'!Q19</f>
        <v>0</v>
      </c>
      <c r="R18" s="212">
        <f>'общие характеристики'!R19</f>
        <v>0</v>
      </c>
      <c r="S18" s="213">
        <f>'общие характеристики'!AM19</f>
        <v>0</v>
      </c>
      <c r="T18" s="208">
        <f>'общие характеристики'!AN19</f>
        <v>0</v>
      </c>
      <c r="U18" s="208">
        <f>'общие характеристики'!AO19</f>
        <v>0</v>
      </c>
      <c r="V18" s="214">
        <f>'общие характеристики'!AP19</f>
        <v>0</v>
      </c>
    </row>
    <row r="19" spans="2:22" s="235" customFormat="1" ht="15">
      <c r="B19" s="153">
        <v>4</v>
      </c>
      <c r="C19" s="207">
        <f>'общие характеристики'!C20</f>
        <v>0</v>
      </c>
      <c r="D19" s="207">
        <f>'общие характеристики'!D20</f>
        <v>0</v>
      </c>
      <c r="E19" s="208" t="str">
        <f>'общие характеристики'!E20</f>
        <v>2226491</v>
      </c>
      <c r="F19" s="207">
        <f>'общие характеристики'!F20</f>
        <v>0</v>
      </c>
      <c r="G19" s="207">
        <f>'общие характеристики'!G20</f>
        <v>0</v>
      </c>
      <c r="H19" s="207">
        <f>'общие характеристики'!H20</f>
        <v>0</v>
      </c>
      <c r="I19" s="207">
        <f>'общие характеристики'!I20</f>
        <v>0</v>
      </c>
      <c r="J19" s="207">
        <f>'общие характеристики'!J20</f>
        <v>0</v>
      </c>
      <c r="K19" s="207">
        <f>'общие характеристики'!K20</f>
        <v>0</v>
      </c>
      <c r="L19" s="207">
        <f>'общие характеристики'!L20</f>
        <v>0</v>
      </c>
      <c r="M19" s="209">
        <f>'общие характеристики'!M20</f>
        <v>0</v>
      </c>
      <c r="N19" s="209">
        <f>'общие характеристики'!N20</f>
        <v>0</v>
      </c>
      <c r="O19" s="210">
        <f>'общие характеристики'!O20</f>
        <v>0</v>
      </c>
      <c r="P19" s="211">
        <f>'общие характеристики'!P20</f>
        <v>0</v>
      </c>
      <c r="Q19" s="211">
        <f>'общие характеристики'!Q20</f>
        <v>0</v>
      </c>
      <c r="R19" s="212">
        <f>'общие характеристики'!R20</f>
        <v>0</v>
      </c>
      <c r="S19" s="213">
        <f>'общие характеристики'!AM20</f>
        <v>0</v>
      </c>
      <c r="T19" s="208">
        <f>'общие характеристики'!AN20</f>
        <v>0</v>
      </c>
      <c r="U19" s="208">
        <f>'общие характеристики'!AO20</f>
        <v>0</v>
      </c>
      <c r="V19" s="214">
        <f>'общие характеристики'!AP20</f>
        <v>0</v>
      </c>
    </row>
    <row r="20" spans="2:22" s="235" customFormat="1" ht="15">
      <c r="B20" s="153">
        <v>5</v>
      </c>
      <c r="C20" s="207">
        <f>'общие характеристики'!C21</f>
        <v>0</v>
      </c>
      <c r="D20" s="207">
        <f>'общие характеристики'!D21</f>
        <v>0</v>
      </c>
      <c r="E20" s="208" t="str">
        <f>'общие характеристики'!E21</f>
        <v xml:space="preserve"> 2238989</v>
      </c>
      <c r="F20" s="207">
        <f>'общие характеристики'!F21</f>
        <v>0</v>
      </c>
      <c r="G20" s="207">
        <f>'общие характеристики'!G21</f>
        <v>0</v>
      </c>
      <c r="H20" s="207">
        <f>'общие характеристики'!H21</f>
        <v>0</v>
      </c>
      <c r="I20" s="207">
        <f>'общие характеристики'!I21</f>
        <v>0</v>
      </c>
      <c r="J20" s="207">
        <f>'общие характеристики'!J21</f>
        <v>0</v>
      </c>
      <c r="K20" s="207">
        <f>'общие характеристики'!K21</f>
        <v>0</v>
      </c>
      <c r="L20" s="207">
        <f>'общие характеристики'!L21</f>
        <v>0</v>
      </c>
      <c r="M20" s="209">
        <f>'общие характеристики'!M21</f>
        <v>0</v>
      </c>
      <c r="N20" s="209">
        <f>'общие характеристики'!N21</f>
        <v>0</v>
      </c>
      <c r="O20" s="210">
        <f>'общие характеристики'!O21</f>
        <v>0</v>
      </c>
      <c r="P20" s="211">
        <f>'общие характеристики'!P21</f>
        <v>0</v>
      </c>
      <c r="Q20" s="211">
        <f>'общие характеристики'!Q21</f>
        <v>0</v>
      </c>
      <c r="R20" s="212">
        <f>'общие характеристики'!R21</f>
        <v>0</v>
      </c>
      <c r="S20" s="213">
        <f>'общие характеристики'!AM21</f>
        <v>0</v>
      </c>
      <c r="T20" s="208">
        <f>'общие характеристики'!AN21</f>
        <v>0</v>
      </c>
      <c r="U20" s="208">
        <f>'общие характеристики'!AO21</f>
        <v>0</v>
      </c>
      <c r="V20" s="214">
        <f>'общие характеристики'!AP21</f>
        <v>0</v>
      </c>
    </row>
    <row r="21" spans="2:22" s="235" customFormat="1" ht="15">
      <c r="B21" s="153">
        <v>6</v>
      </c>
      <c r="C21" s="207">
        <f>'общие характеристики'!C22</f>
        <v>0</v>
      </c>
      <c r="D21" s="207">
        <f>'общие характеристики'!D22</f>
        <v>0</v>
      </c>
      <c r="E21" s="208" t="str">
        <f>'общие характеристики'!E22</f>
        <v>2263541</v>
      </c>
      <c r="F21" s="207">
        <f>'общие характеристики'!F22</f>
        <v>0</v>
      </c>
      <c r="G21" s="207">
        <f>'общие характеристики'!G22</f>
        <v>0</v>
      </c>
      <c r="H21" s="207">
        <f>'общие характеристики'!H22</f>
        <v>0</v>
      </c>
      <c r="I21" s="207">
        <f>'общие характеристики'!I22</f>
        <v>0</v>
      </c>
      <c r="J21" s="207">
        <f>'общие характеристики'!J22</f>
        <v>0</v>
      </c>
      <c r="K21" s="207">
        <f>'общие характеристики'!K22</f>
        <v>0</v>
      </c>
      <c r="L21" s="207">
        <f>'общие характеристики'!L22</f>
        <v>0</v>
      </c>
      <c r="M21" s="209">
        <f>'общие характеристики'!M22</f>
        <v>0</v>
      </c>
      <c r="N21" s="209">
        <f>'общие характеристики'!N22</f>
        <v>0</v>
      </c>
      <c r="O21" s="210">
        <f>'общие характеристики'!O22</f>
        <v>0</v>
      </c>
      <c r="P21" s="211">
        <f>'общие характеристики'!P22</f>
        <v>0</v>
      </c>
      <c r="Q21" s="211">
        <f>'общие характеристики'!Q22</f>
        <v>0</v>
      </c>
      <c r="R21" s="212">
        <f>'общие характеристики'!R22</f>
        <v>0</v>
      </c>
      <c r="S21" s="213">
        <f>'общие характеристики'!AM22</f>
        <v>0</v>
      </c>
      <c r="T21" s="208">
        <f>'общие характеристики'!AN22</f>
        <v>0</v>
      </c>
      <c r="U21" s="208">
        <f>'общие характеристики'!AO22</f>
        <v>0</v>
      </c>
      <c r="V21" s="214">
        <f>'общие характеристики'!AP22</f>
        <v>0</v>
      </c>
    </row>
    <row r="22" spans="2:22" s="235" customFormat="1" ht="25.5">
      <c r="B22" s="153">
        <v>7</v>
      </c>
      <c r="C22" s="207" t="str">
        <f>'общие характеристики'!C23</f>
        <v>ЕФ</v>
      </c>
      <c r="D22" s="207" t="str">
        <f>'общие характеристики'!D23</f>
        <v>АТС9312</v>
      </c>
      <c r="E22" s="208" t="str">
        <f>'общие характеристики'!E23</f>
        <v>2245850, 2242875, 2238924</v>
      </c>
      <c r="F22" s="207" t="str">
        <f>'общие характеристики'!F23</f>
        <v>АТСК50/200</v>
      </c>
      <c r="G22" s="207" t="str">
        <f>'общие характеристики'!G23</f>
        <v>Болгария,Россия</v>
      </c>
      <c r="H22" s="207">
        <f>'общие характеристики'!H23</f>
        <v>1981</v>
      </c>
      <c r="I22" s="207">
        <f>'общие характеристики'!I23</f>
        <v>1969</v>
      </c>
      <c r="J22" s="207" t="str">
        <f>'общие характеристики'!J23</f>
        <v>Пригородный район с.Бродово,ул.новая,22а</v>
      </c>
      <c r="K22" s="207" t="str">
        <f>'общие характеристики'!K23</f>
        <v>координатная</v>
      </c>
      <c r="L22" s="207">
        <f>'общие характеристики'!L23</f>
        <v>200</v>
      </c>
      <c r="M22" s="209" t="str">
        <f>'общие характеристики'!M23</f>
        <v>20х10х6</v>
      </c>
      <c r="N22" s="209" t="str">
        <f>'общие характеристики'!N23</f>
        <v>Болгария</v>
      </c>
      <c r="O22" s="210">
        <f>'общие характеристики'!O23</f>
        <v>3</v>
      </c>
      <c r="P22" s="211">
        <f>'общие характеристики'!P23</f>
        <v>8</v>
      </c>
      <c r="Q22" s="211">
        <f>'общие характеристики'!Q23</f>
        <v>200</v>
      </c>
      <c r="R22" s="212">
        <f>'общие характеристики'!R23</f>
        <v>10</v>
      </c>
      <c r="S22" s="213" t="str">
        <f>'общие характеристики'!AM23</f>
        <v xml:space="preserve">Бояркин Алексей Валентинович </v>
      </c>
      <c r="T22" s="208" t="str">
        <f>'общие характеристики'!AN23</f>
        <v xml:space="preserve">Начальник цеха Пригородного района </v>
      </c>
      <c r="U22" s="208" t="str">
        <f>'общие характеристики'!AO23</f>
        <v>(3435)42-07-87,+7(902)-409-0681</v>
      </c>
      <c r="V22" s="214" t="str">
        <f>'общие характеристики'!AP23</f>
        <v>boyarkin-av@ural.rt.ru</v>
      </c>
    </row>
    <row r="23" spans="2:22" s="235" customFormat="1" ht="15">
      <c r="B23" s="153">
        <v>8</v>
      </c>
      <c r="C23" s="207">
        <f>'общие характеристики'!C24</f>
        <v>0</v>
      </c>
      <c r="D23" s="207">
        <f>'общие характеристики'!D24</f>
        <v>0</v>
      </c>
      <c r="E23" s="208">
        <f>'общие характеристики'!E24</f>
        <v>0</v>
      </c>
      <c r="F23" s="207">
        <f>'общие характеристики'!F24</f>
        <v>0</v>
      </c>
      <c r="G23" s="207">
        <f>'общие характеристики'!G24</f>
        <v>0</v>
      </c>
      <c r="H23" s="207">
        <f>'общие характеристики'!H24</f>
        <v>0</v>
      </c>
      <c r="I23" s="207">
        <f>'общие характеристики'!I24</f>
        <v>0</v>
      </c>
      <c r="J23" s="207">
        <f>'общие характеристики'!J24</f>
        <v>0</v>
      </c>
      <c r="K23" s="207">
        <f>'общие характеристики'!K24</f>
        <v>0</v>
      </c>
      <c r="L23" s="207">
        <f>'общие характеристики'!L24</f>
        <v>0</v>
      </c>
      <c r="M23" s="209">
        <f>'общие характеристики'!M24</f>
        <v>0</v>
      </c>
      <c r="N23" s="209" t="str">
        <f>'общие характеристики'!N24</f>
        <v xml:space="preserve">Россия </v>
      </c>
      <c r="O23" s="210">
        <f>'общие характеристики'!O24</f>
        <v>1</v>
      </c>
      <c r="P23" s="211">
        <f>'общие характеристики'!P24</f>
        <v>2</v>
      </c>
      <c r="Q23" s="211">
        <f>'общие характеристики'!Q24</f>
        <v>0</v>
      </c>
      <c r="R23" s="212">
        <f>'общие характеристики'!R24</f>
        <v>0</v>
      </c>
      <c r="S23" s="213">
        <f>'общие характеристики'!AM24</f>
        <v>0</v>
      </c>
      <c r="T23" s="208">
        <f>'общие характеристики'!AN24</f>
        <v>0</v>
      </c>
      <c r="U23" s="208">
        <f>'общие характеристики'!AO24</f>
        <v>0</v>
      </c>
      <c r="V23" s="214">
        <f>'общие характеристики'!AP24</f>
        <v>0</v>
      </c>
    </row>
    <row r="24" spans="2:22" s="235" customFormat="1" ht="25.5">
      <c r="B24" s="153">
        <v>9</v>
      </c>
      <c r="C24" s="207" t="str">
        <f>'общие характеристики'!C25</f>
        <v>ЕФ</v>
      </c>
      <c r="D24" s="207" t="str">
        <f>'общие характеристики'!D25</f>
        <v>АТС-414</v>
      </c>
      <c r="E24" s="208" t="str">
        <f>'общие характеристики'!E25</f>
        <v>2234492</v>
      </c>
      <c r="F24" s="207" t="str">
        <f>'общие характеристики'!F25</f>
        <v>АТСК 50/200</v>
      </c>
      <c r="G24" s="207" t="str">
        <f>'общие характеристики'!G25</f>
        <v>Болгария</v>
      </c>
      <c r="H24" s="207">
        <f>'общие характеристики'!H25</f>
        <v>1979</v>
      </c>
      <c r="I24" s="207">
        <f>'общие характеристики'!I25</f>
        <v>0</v>
      </c>
      <c r="J24" s="207" t="str">
        <f>'общие характеристики'!J25</f>
        <v>г. Верхняя Салда, ул. Металлургов, 57</v>
      </c>
      <c r="K24" s="207" t="str">
        <f>'общие характеристики'!K25</f>
        <v>координатная</v>
      </c>
      <c r="L24" s="207">
        <f>'общие характеристики'!L25</f>
        <v>100</v>
      </c>
      <c r="M24" s="209" t="str">
        <f>'общие характеристики'!M25</f>
        <v>МКС 20х10х6      МКС 20х20х3</v>
      </c>
      <c r="N24" s="209" t="str">
        <f>'общие характеристики'!N25</f>
        <v xml:space="preserve">Болгария </v>
      </c>
      <c r="O24" s="210">
        <f>'общие характеристики'!O25</f>
        <v>2</v>
      </c>
      <c r="P24" s="211">
        <f>'общие характеристики'!P25</f>
        <v>16</v>
      </c>
      <c r="Q24" s="211">
        <f>'общие характеристики'!Q25</f>
        <v>200</v>
      </c>
      <c r="R24" s="212">
        <f>'общие характеристики'!R25</f>
        <v>10</v>
      </c>
      <c r="S24" s="213" t="str">
        <f>'общие характеристики'!AM25</f>
        <v xml:space="preserve">Бояркин Алексей Валентинович </v>
      </c>
      <c r="T24" s="208" t="str">
        <f>'общие характеристики'!AN25</f>
        <v xml:space="preserve">Начальник цеха Пригородного района </v>
      </c>
      <c r="U24" s="208" t="str">
        <f>'общие характеристики'!AO25</f>
        <v>(3435)42-07-87,+7(902)-409-0681</v>
      </c>
      <c r="V24" s="214" t="str">
        <f>'общие характеристики'!AP25</f>
        <v>boyarkin-av@ural.rt.ru</v>
      </c>
    </row>
    <row r="25" spans="2:22" s="235" customFormat="1" ht="34.5" customHeight="1">
      <c r="B25" s="153">
        <v>10</v>
      </c>
      <c r="C25" s="207" t="str">
        <f>'общие характеристики'!C26</f>
        <v>ЕФ</v>
      </c>
      <c r="D25" s="207" t="str">
        <f>'общие характеристики'!D26</f>
        <v xml:space="preserve">АТС </v>
      </c>
      <c r="E25" s="208" t="str">
        <f>'общие характеристики'!E26</f>
        <v>2241931</v>
      </c>
      <c r="F25" s="207" t="str">
        <f>'общие характеристики'!F26</f>
        <v>АТСК-У</v>
      </c>
      <c r="G25" s="207" t="str">
        <f>'общие характеристики'!G26</f>
        <v>Россия</v>
      </c>
      <c r="H25" s="207">
        <f>'общие характеристики'!H26</f>
        <v>1991</v>
      </c>
      <c r="I25" s="207">
        <f>'общие характеристики'!I26</f>
        <v>1990</v>
      </c>
      <c r="J25" s="207" t="str">
        <f>'общие характеристики'!J26</f>
        <v>г. Нижняя Тура, ул. Декабристов,26</v>
      </c>
      <c r="K25" s="207" t="str">
        <f>'общие характеристики'!K26</f>
        <v>координатная</v>
      </c>
      <c r="L25" s="207">
        <f>'общие характеристики'!L26</f>
        <v>4000</v>
      </c>
      <c r="M25" s="209" t="str">
        <f>'общие характеристики'!M26</f>
        <v>20х10х4</v>
      </c>
      <c r="N25" s="209" t="str">
        <f>'общие характеристики'!N26</f>
        <v>Россия</v>
      </c>
      <c r="O25" s="210">
        <f>'общие характеристики'!O26</f>
        <v>128</v>
      </c>
      <c r="P25" s="211">
        <f>'общие характеристики'!P26</f>
        <v>1523</v>
      </c>
      <c r="Q25" s="211">
        <f>'общие характеристики'!Q26</f>
        <v>1500</v>
      </c>
      <c r="R25" s="212">
        <f>'общие характеристики'!R26</f>
        <v>100</v>
      </c>
      <c r="S25" s="213" t="str">
        <f>'общие характеристики'!AM26</f>
        <v>Папаева Ольга Борисовна</v>
      </c>
      <c r="T25" s="208" t="str">
        <f>'общие характеристики'!AN26</f>
        <v>Начальник ЛТЦ Качканарский район</v>
      </c>
      <c r="U25" s="208" t="str">
        <f>'общие характеристики'!AO26</f>
        <v xml:space="preserve">343-41-61470,   
+7(902)-409-0711
 </v>
      </c>
      <c r="V25" s="214" t="str">
        <f>'общие характеристики'!AP26</f>
        <v xml:space="preserve">papaeva-ob@ural.rt.ru </v>
      </c>
    </row>
    <row r="26" spans="2:22" s="235" customFormat="1" ht="15">
      <c r="B26" s="153">
        <v>11</v>
      </c>
      <c r="C26" s="207" t="str">
        <f>'общие характеристики'!C27</f>
        <v>ЕФ</v>
      </c>
      <c r="D26" s="207">
        <f>'общие характеристики'!D27</f>
        <v>0</v>
      </c>
      <c r="E26" s="208" t="str">
        <f>'общие характеристики'!E27</f>
        <v>2219412</v>
      </c>
      <c r="F26" s="207">
        <f>'общие характеристики'!F27</f>
        <v>0</v>
      </c>
      <c r="G26" s="207">
        <f>'общие характеристики'!G27</f>
        <v>0</v>
      </c>
      <c r="H26" s="207">
        <f>'общие характеристики'!H27</f>
        <v>0</v>
      </c>
      <c r="I26" s="207">
        <f>'общие характеристики'!I27</f>
        <v>0</v>
      </c>
      <c r="J26" s="207">
        <f>'общие характеристики'!J27</f>
        <v>0</v>
      </c>
      <c r="K26" s="207">
        <f>'общие характеристики'!K27</f>
        <v>0</v>
      </c>
      <c r="L26" s="207">
        <f>'общие характеристики'!L27</f>
        <v>0</v>
      </c>
      <c r="M26" s="209" t="str">
        <f>'общие характеристики'!M27</f>
        <v>20х10х6</v>
      </c>
      <c r="N26" s="209" t="str">
        <f>'общие характеристики'!N27</f>
        <v>Красная заря</v>
      </c>
      <c r="O26" s="210">
        <f>'общие характеристики'!O27</f>
        <v>0</v>
      </c>
      <c r="P26" s="211">
        <f>'общие характеристики'!P27</f>
        <v>0</v>
      </c>
      <c r="Q26" s="211">
        <f>'общие характеристики'!Q27</f>
        <v>0</v>
      </c>
      <c r="R26" s="212">
        <f>'общие характеристики'!R27</f>
        <v>0</v>
      </c>
      <c r="S26" s="213">
        <f>'общие характеристики'!AM27</f>
        <v>0</v>
      </c>
      <c r="T26" s="208">
        <f>'общие характеристики'!AN27</f>
        <v>0</v>
      </c>
      <c r="U26" s="208">
        <f>'общие характеристики'!AO27</f>
        <v>0</v>
      </c>
      <c r="V26" s="214">
        <f>'общие характеристики'!AP27</f>
        <v>0</v>
      </c>
    </row>
    <row r="27" spans="2:22" s="235" customFormat="1" ht="15">
      <c r="B27" s="153">
        <v>12</v>
      </c>
      <c r="C27" s="207" t="str">
        <f>'общие характеристики'!C28</f>
        <v>ЕФ</v>
      </c>
      <c r="D27" s="207">
        <f>'общие характеристики'!D28</f>
        <v>0</v>
      </c>
      <c r="E27" s="208">
        <f>'общие характеристики'!E28</f>
        <v>0</v>
      </c>
      <c r="F27" s="207">
        <f>'общие характеристики'!F28</f>
        <v>0</v>
      </c>
      <c r="G27" s="207">
        <f>'общие характеристики'!G28</f>
        <v>0</v>
      </c>
      <c r="H27" s="207">
        <f>'общие характеристики'!H28</f>
        <v>0</v>
      </c>
      <c r="I27" s="207">
        <f>'общие характеристики'!I28</f>
        <v>0</v>
      </c>
      <c r="J27" s="207">
        <f>'общие характеристики'!J28</f>
        <v>0</v>
      </c>
      <c r="K27" s="207">
        <f>'общие характеристики'!K28</f>
        <v>0</v>
      </c>
      <c r="L27" s="207">
        <f>'общие характеристики'!L28</f>
        <v>0</v>
      </c>
      <c r="M27" s="209" t="str">
        <f>'общие характеристики'!M28</f>
        <v>10х20х4</v>
      </c>
      <c r="N27" s="209">
        <f>'общие характеристики'!N28</f>
        <v>0</v>
      </c>
      <c r="O27" s="210">
        <f>'общие характеристики'!O28</f>
        <v>0</v>
      </c>
      <c r="P27" s="211">
        <f>'общие характеристики'!P28</f>
        <v>0</v>
      </c>
      <c r="Q27" s="211">
        <f>'общие характеристики'!Q28</f>
        <v>0</v>
      </c>
      <c r="R27" s="212">
        <f>'общие характеристики'!R28</f>
        <v>0</v>
      </c>
      <c r="S27" s="213">
        <f>'общие характеристики'!AM28</f>
        <v>0</v>
      </c>
      <c r="T27" s="208">
        <f>'общие характеристики'!AN28</f>
        <v>0</v>
      </c>
      <c r="U27" s="208">
        <f>'общие характеристики'!AO28</f>
        <v>0</v>
      </c>
      <c r="V27" s="214">
        <f>'общие характеристики'!AP28</f>
        <v>0</v>
      </c>
    </row>
    <row r="28" spans="2:22" s="235" customFormat="1" ht="15">
      <c r="B28" s="153">
        <v>13</v>
      </c>
      <c r="C28" s="207" t="str">
        <f>'общие характеристики'!C29</f>
        <v>ЕФ</v>
      </c>
      <c r="D28" s="207">
        <f>'общие характеристики'!D29</f>
        <v>0</v>
      </c>
      <c r="E28" s="208">
        <f>'общие характеристики'!E29</f>
        <v>0</v>
      </c>
      <c r="F28" s="207">
        <f>'общие характеристики'!F29</f>
        <v>0</v>
      </c>
      <c r="G28" s="207">
        <f>'общие характеристики'!G29</f>
        <v>0</v>
      </c>
      <c r="H28" s="207">
        <f>'общие характеристики'!H29</f>
        <v>0</v>
      </c>
      <c r="I28" s="207">
        <f>'общие характеристики'!I29</f>
        <v>0</v>
      </c>
      <c r="J28" s="207">
        <f>'общие характеристики'!J29</f>
        <v>0</v>
      </c>
      <c r="K28" s="207">
        <f>'общие характеристики'!K29</f>
        <v>0</v>
      </c>
      <c r="L28" s="207">
        <f>'общие характеристики'!L29</f>
        <v>0</v>
      </c>
      <c r="M28" s="209" t="str">
        <f>'общие характеристики'!M29</f>
        <v>20х20х3</v>
      </c>
      <c r="N28" s="209">
        <f>'общие характеристики'!N29</f>
        <v>0</v>
      </c>
      <c r="O28" s="210">
        <f>'общие характеристики'!O29</f>
        <v>0</v>
      </c>
      <c r="P28" s="211">
        <f>'общие характеристики'!P29</f>
        <v>0</v>
      </c>
      <c r="Q28" s="211">
        <f>'общие характеристики'!Q29</f>
        <v>0</v>
      </c>
      <c r="R28" s="212">
        <f>'общие характеристики'!R29</f>
        <v>0</v>
      </c>
      <c r="S28" s="213">
        <f>'общие характеристики'!AM29</f>
        <v>0</v>
      </c>
      <c r="T28" s="208">
        <f>'общие характеристики'!AN29</f>
        <v>0</v>
      </c>
      <c r="U28" s="208">
        <f>'общие характеристики'!AO29</f>
        <v>0</v>
      </c>
      <c r="V28" s="214">
        <f>'общие характеристики'!AP29</f>
        <v>0</v>
      </c>
    </row>
    <row r="29" spans="2:22" s="235" customFormat="1" ht="15">
      <c r="B29" s="153">
        <v>14</v>
      </c>
      <c r="C29" s="207" t="str">
        <f>'общие характеристики'!C30</f>
        <v>ЕФ</v>
      </c>
      <c r="D29" s="207">
        <f>'общие характеристики'!D30</f>
        <v>0</v>
      </c>
      <c r="E29" s="208">
        <f>'общие характеристики'!E30</f>
        <v>0</v>
      </c>
      <c r="F29" s="207">
        <f>'общие характеристики'!F30</f>
        <v>0</v>
      </c>
      <c r="G29" s="207">
        <f>'общие характеристики'!G30</f>
        <v>0</v>
      </c>
      <c r="H29" s="207">
        <f>'общие характеристики'!H30</f>
        <v>0</v>
      </c>
      <c r="I29" s="207">
        <f>'общие характеристики'!I30</f>
        <v>0</v>
      </c>
      <c r="J29" s="207">
        <f>'общие характеристики'!J30</f>
        <v>0</v>
      </c>
      <c r="K29" s="207">
        <f>'общие характеристики'!K30</f>
        <v>0</v>
      </c>
      <c r="L29" s="207">
        <f>'общие характеристики'!L30</f>
        <v>0</v>
      </c>
      <c r="M29" s="209" t="str">
        <f>'общие характеристики'!M30</f>
        <v>10х12х10</v>
      </c>
      <c r="N29" s="209">
        <f>'общие характеристики'!N30</f>
        <v>0</v>
      </c>
      <c r="O29" s="210">
        <f>'общие характеристики'!O30</f>
        <v>0</v>
      </c>
      <c r="P29" s="211">
        <f>'общие характеристики'!P30</f>
        <v>0</v>
      </c>
      <c r="Q29" s="211">
        <f>'общие характеристики'!Q30</f>
        <v>0</v>
      </c>
      <c r="R29" s="212">
        <f>'общие характеристики'!R30</f>
        <v>0</v>
      </c>
      <c r="S29" s="213">
        <f>'общие характеристики'!AM30</f>
        <v>0</v>
      </c>
      <c r="T29" s="208">
        <f>'общие характеристики'!AN30</f>
        <v>0</v>
      </c>
      <c r="U29" s="208">
        <f>'общие характеристики'!AO30</f>
        <v>0</v>
      </c>
      <c r="V29" s="214">
        <f>'общие характеристики'!AP30</f>
        <v>0</v>
      </c>
    </row>
    <row r="30" spans="2:22" s="235" customFormat="1" ht="39" customHeight="1">
      <c r="B30" s="153">
        <v>15</v>
      </c>
      <c r="C30" s="207" t="str">
        <f>'общие характеристики'!C31</f>
        <v>ЕФ</v>
      </c>
      <c r="D30" s="207" t="str">
        <f>'общие характеристики'!D31</f>
        <v>АТСК 100/2000</v>
      </c>
      <c r="E30" s="208" t="str">
        <f>'общие характеристики'!E31</f>
        <v>2242526</v>
      </c>
      <c r="F30" s="207" t="str">
        <f>'общие характеристики'!F31</f>
        <v>АТСК 100/2000</v>
      </c>
      <c r="G30" s="207" t="str">
        <f>'общие характеристики'!G31</f>
        <v xml:space="preserve">СССР </v>
      </c>
      <c r="H30" s="207">
        <f>'общие характеристики'!H31</f>
        <v>28460</v>
      </c>
      <c r="I30" s="207">
        <f>'общие характеристики'!I31</f>
        <v>1972</v>
      </c>
      <c r="J30" s="207" t="str">
        <f>'общие характеристики'!J31</f>
        <v>пос. Ис,ул.Ленина, 108</v>
      </c>
      <c r="K30" s="207" t="str">
        <f>'общие характеристики'!K31</f>
        <v>координатная</v>
      </c>
      <c r="L30" s="207">
        <f>'общие характеристики'!L31</f>
        <v>600</v>
      </c>
      <c r="M30" s="209" t="str">
        <f>'общие характеристики'!M31</f>
        <v>20х10х6;10х10х12;10х20х6</v>
      </c>
      <c r="N30" s="209" t="str">
        <f>'общие характеристики'!N31</f>
        <v>СССР</v>
      </c>
      <c r="O30" s="210">
        <f>'общие характеристики'!O31</f>
        <v>16</v>
      </c>
      <c r="P30" s="211">
        <f>'общие характеристики'!P31</f>
        <v>150</v>
      </c>
      <c r="Q30" s="211">
        <f>'общие характеристики'!Q31</f>
        <v>300</v>
      </c>
      <c r="R30" s="212">
        <f>'общие характеристики'!R31</f>
        <v>50</v>
      </c>
      <c r="S30" s="213" t="str">
        <f>'общие характеристики'!AM31</f>
        <v>Папаева Ольга Борисовна</v>
      </c>
      <c r="T30" s="208" t="str">
        <f>'общие характеристики'!AN31</f>
        <v>Начальник ЛТЦ Качканарский район</v>
      </c>
      <c r="U30" s="208" t="str">
        <f>'общие характеристики'!AO31</f>
        <v xml:space="preserve">343-41-61470,   
+7(902)-409-0711
 </v>
      </c>
      <c r="V30" s="214" t="str">
        <f>'общие характеристики'!AP31</f>
        <v xml:space="preserve">papaeva-ob@ural.rt.ru </v>
      </c>
    </row>
    <row r="31" spans="2:22" s="235" customFormat="1" ht="15">
      <c r="B31" s="153">
        <v>16</v>
      </c>
      <c r="C31" s="207" t="str">
        <f>'общие характеристики'!C32</f>
        <v>ЕФ</v>
      </c>
      <c r="D31" s="207" t="str">
        <f>'общие характеристики'!D32</f>
        <v>УПИ-АОН-УМ</v>
      </c>
      <c r="E31" s="208" t="str">
        <f>'общие характеристики'!E32</f>
        <v>2234547</v>
      </c>
      <c r="F31" s="207" t="str">
        <f>'общие характеристики'!F32</f>
        <v>АТСК 100/2000</v>
      </c>
      <c r="G31" s="207" t="str">
        <f>'общие характеристики'!G32</f>
        <v>CCСР</v>
      </c>
      <c r="H31" s="207">
        <f>'общие характеристики'!H32</f>
        <v>37617</v>
      </c>
      <c r="I31" s="207">
        <f>'общие характеристики'!I32</f>
        <v>2002</v>
      </c>
      <c r="J31" s="207" t="str">
        <f>'общие характеристики'!J32</f>
        <v>пос. Ис,ул.Ленина, 108</v>
      </c>
      <c r="K31" s="207" t="str">
        <f>'общие характеристики'!K32</f>
        <v>координатная</v>
      </c>
      <c r="L31" s="207">
        <f>'общие характеристики'!L32</f>
        <v>0</v>
      </c>
      <c r="M31" s="209">
        <f>'общие характеристики'!M32</f>
        <v>0</v>
      </c>
      <c r="N31" s="209">
        <f>'общие характеристики'!N32</f>
        <v>0</v>
      </c>
      <c r="O31" s="210">
        <f>'общие характеристики'!O32</f>
        <v>0</v>
      </c>
      <c r="P31" s="211">
        <f>'общие характеристики'!P32</f>
        <v>0</v>
      </c>
      <c r="Q31" s="211">
        <f>'общие характеристики'!Q32</f>
        <v>0</v>
      </c>
      <c r="R31" s="212">
        <f>'общие характеристики'!R32</f>
        <v>0</v>
      </c>
      <c r="S31" s="213">
        <f>'общие характеристики'!AM32</f>
        <v>0</v>
      </c>
      <c r="T31" s="208">
        <f>'общие характеристики'!AN32</f>
        <v>0</v>
      </c>
      <c r="U31" s="208">
        <f>'общие характеристики'!AO32</f>
        <v>0</v>
      </c>
      <c r="V31" s="214">
        <f>'общие характеристики'!AP32</f>
        <v>0</v>
      </c>
    </row>
    <row r="32" spans="2:22" s="235" customFormat="1" ht="15">
      <c r="B32" s="153">
        <v>17</v>
      </c>
      <c r="C32" s="207" t="str">
        <f>'общие характеристики'!C33</f>
        <v>ЕФ</v>
      </c>
      <c r="D32" s="207" t="str">
        <f>'общие характеристики'!D33</f>
        <v>оборудование ИКМ</v>
      </c>
      <c r="E32" s="208" t="str">
        <f>'общие характеристики'!E33</f>
        <v>2219707</v>
      </c>
      <c r="F32" s="207" t="str">
        <f>'общие характеристики'!F33</f>
        <v>АТСК 100/2000</v>
      </c>
      <c r="G32" s="207" t="str">
        <f>'общие характеристики'!G33</f>
        <v xml:space="preserve">СССР </v>
      </c>
      <c r="H32" s="207">
        <f>'общие характеристики'!H33</f>
        <v>37600</v>
      </c>
      <c r="I32" s="207">
        <f>'общие характеристики'!I33</f>
        <v>2002</v>
      </c>
      <c r="J32" s="207" t="str">
        <f>'общие характеристики'!J33</f>
        <v>пос. Ис,ул.Ленина, 108</v>
      </c>
      <c r="K32" s="207" t="str">
        <f>'общие характеристики'!K33</f>
        <v>координатная</v>
      </c>
      <c r="L32" s="207">
        <f>'общие характеристики'!L33</f>
        <v>0</v>
      </c>
      <c r="M32" s="209">
        <f>'общие характеристики'!M33</f>
        <v>0</v>
      </c>
      <c r="N32" s="209">
        <f>'общие характеристики'!N33</f>
        <v>0</v>
      </c>
      <c r="O32" s="210">
        <f>'общие характеристики'!O33</f>
        <v>0</v>
      </c>
      <c r="P32" s="211">
        <f>'общие характеристики'!P33</f>
        <v>0</v>
      </c>
      <c r="Q32" s="211">
        <f>'общие характеристики'!Q33</f>
        <v>0</v>
      </c>
      <c r="R32" s="212">
        <f>'общие характеристики'!R33</f>
        <v>0</v>
      </c>
      <c r="S32" s="213">
        <f>'общие характеристики'!AM33</f>
        <v>0</v>
      </c>
      <c r="T32" s="208">
        <f>'общие характеристики'!AN33</f>
        <v>0</v>
      </c>
      <c r="U32" s="208">
        <f>'общие характеристики'!AO33</f>
        <v>0</v>
      </c>
      <c r="V32" s="214">
        <f>'общие характеристики'!AP33</f>
        <v>0</v>
      </c>
    </row>
  </sheetData>
  <sheetProtection password="CC96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32 K16:L32">
    <cfRule type="cellIs" priority="21" dxfId="3" operator="equal">
      <formula>"грунт"</formula>
    </cfRule>
  </conditionalFormatting>
  <conditionalFormatting sqref="S16:V32">
    <cfRule type="containsText" priority="17" dxfId="2" operator="containsText" text="превышают">
      <formula>NOT(ISERROR(SEARCH("превышают",S16)))</formula>
    </cfRule>
  </conditionalFormatting>
  <dataValidations count="1">
    <dataValidation type="list" allowBlank="1" showInputMessage="1" showErrorMessage="1" sqref="C16:V32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16 C16:G32 I23:V32 I22 K22:V22 I17:R21 T17:V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99" t="s">
        <v>162</v>
      </c>
      <c r="C2" s="400"/>
      <c r="D2" s="400"/>
      <c r="E2" s="400"/>
      <c r="F2" s="400"/>
      <c r="G2" s="400"/>
      <c r="H2" s="401"/>
    </row>
    <row r="3" spans="2:8" ht="15.75" thickBot="1">
      <c r="B3" s="402"/>
      <c r="C3" s="403"/>
      <c r="D3" s="403"/>
      <c r="E3" s="403"/>
      <c r="F3" s="403"/>
      <c r="G3" s="403"/>
      <c r="H3" s="404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163</v>
      </c>
    </row>
    <row r="5" spans="2:9" ht="33.75" customHeight="1" thickBot="1">
      <c r="B5" s="194" t="s">
        <v>2</v>
      </c>
      <c r="C5" s="195" t="s">
        <v>164</v>
      </c>
      <c r="D5" s="195" t="s">
        <v>119</v>
      </c>
      <c r="E5" s="195" t="s">
        <v>165</v>
      </c>
      <c r="F5" s="195" t="s">
        <v>166</v>
      </c>
      <c r="G5" s="195" t="s">
        <v>167</v>
      </c>
      <c r="H5" s="196" t="s">
        <v>168</v>
      </c>
      <c r="I5" s="193"/>
    </row>
    <row r="6" spans="2:8" ht="16.5" thickBot="1">
      <c r="B6" s="396" t="s">
        <v>155</v>
      </c>
      <c r="C6" s="397"/>
      <c r="D6" s="398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ЕФ</v>
      </c>
      <c r="C7" s="197" t="str">
        <f>'общие характеристики'!D17</f>
        <v>АТС-912</v>
      </c>
      <c r="D7" s="197" t="str">
        <f>'общие характеристики'!E17</f>
        <v>2222115</v>
      </c>
      <c r="E7" s="188">
        <f>IF('общие характеристики'!AI17&gt;0,'общие характеристики'!AI17/'общие характеристики'!$AI$16,0)</f>
        <v>0.035406830931027734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>
        <f>'общие характеристики'!C18</f>
        <v>0</v>
      </c>
      <c r="C8" s="198">
        <f>'общие характеристики'!D18</f>
        <v>0</v>
      </c>
      <c r="D8" s="198" t="str">
        <f>'общие характеристики'!E18</f>
        <v>2233063</v>
      </c>
      <c r="E8" s="187">
        <f>IF('общие характеристики'!AI18&gt;0,'общие характеристики'!AI18/'общие характеристики'!$AI$16,0)</f>
        <v>0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>
        <f>'общие характеристики'!C19</f>
        <v>0</v>
      </c>
      <c r="C9" s="198">
        <f>'общие характеристики'!D19</f>
        <v>0</v>
      </c>
      <c r="D9" s="198" t="str">
        <f>'общие характеристики'!E19</f>
        <v xml:space="preserve"> 2204145</v>
      </c>
      <c r="E9" s="187">
        <f>IF('общие характеристики'!AI19&gt;0,'общие характеристики'!AI19/'общие характеристики'!$AI$16,0)</f>
        <v>0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>
        <f>'общие характеристики'!C20</f>
        <v>0</v>
      </c>
      <c r="C10" s="198">
        <f>'общие характеристики'!D20</f>
        <v>0</v>
      </c>
      <c r="D10" s="198" t="str">
        <f>'общие характеристики'!E20</f>
        <v>2226491</v>
      </c>
      <c r="E10" s="187">
        <f>IF('общие характеристики'!AI20&gt;0,'общие характеристики'!AI20/'общие характеристики'!$AI$16,0)</f>
        <v>0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>
        <f>'общие характеристики'!C21</f>
        <v>0</v>
      </c>
      <c r="C11" s="198">
        <f>'общие характеристики'!D21</f>
        <v>0</v>
      </c>
      <c r="D11" s="198" t="str">
        <f>'общие характеристики'!E21</f>
        <v xml:space="preserve"> 2238989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>
        <f>'общие характеристики'!C22</f>
        <v>0</v>
      </c>
      <c r="C12" s="198">
        <f>'общие характеристики'!D22</f>
        <v>0</v>
      </c>
      <c r="D12" s="198" t="str">
        <f>'общие характеристики'!E22</f>
        <v>2263541</v>
      </c>
      <c r="E12" s="187">
        <f>IF('общие характеристики'!AI22&gt;0,'общие характеристики'!AI22/'общие характеристики'!$AI$16,0)</f>
        <v>0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 t="str">
        <f>'общие характеристики'!C23</f>
        <v>ЕФ</v>
      </c>
      <c r="C13" s="198" t="str">
        <f>'общие характеристики'!D23</f>
        <v>АТС9312</v>
      </c>
      <c r="D13" s="198" t="str">
        <f>'общие характеристики'!E23</f>
        <v>2245850, 2242875, 2238924</v>
      </c>
      <c r="E13" s="187">
        <f>IF('общие характеристики'!AI23&gt;0,'общие характеристики'!AI23/'общие характеристики'!$AI$16,0)</f>
        <v>0.002120542240739063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>
        <f>'общие характеристики'!C24</f>
        <v>0</v>
      </c>
      <c r="C14" s="198">
        <f>'общие характеристики'!D24</f>
        <v>0</v>
      </c>
      <c r="D14" s="198">
        <f>'общие характеристики'!E24</f>
        <v>0</v>
      </c>
      <c r="E14" s="187">
        <f>IF('общие характеристики'!AI24&gt;0,'общие характеристики'!AI24/'общие характеристики'!$AI$16,0)</f>
        <v>0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 t="str">
        <f>'общие характеристики'!C25</f>
        <v>ЕФ</v>
      </c>
      <c r="C15" s="198" t="str">
        <f>'общие характеристики'!D25</f>
        <v>АТС-414</v>
      </c>
      <c r="D15" s="198" t="str">
        <f>'общие характеристики'!E25</f>
        <v>2234492</v>
      </c>
      <c r="E15" s="187">
        <f>IF('общие характеристики'!AI25&gt;0,'общие характеристики'!AI25/'общие характеристики'!$AI$16,0)</f>
        <v>0.002120542240739063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 t="str">
        <f>'общие характеристики'!C26</f>
        <v>ЕФ</v>
      </c>
      <c r="C16" s="198" t="str">
        <f>'общие характеристики'!D26</f>
        <v xml:space="preserve">АТС </v>
      </c>
      <c r="D16" s="198" t="str">
        <f>'общие характеристики'!E26</f>
        <v>2241931</v>
      </c>
      <c r="E16" s="187">
        <f>IF('общие характеристики'!AI26&gt;0,'общие характеристики'!AI26/'общие характеристики'!$AI$16,0)</f>
        <v>0.9512527687618894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 t="str">
        <f>'общие характеристики'!C27</f>
        <v>ЕФ</v>
      </c>
      <c r="C17" s="198">
        <f>'общие характеристики'!D27</f>
        <v>0</v>
      </c>
      <c r="D17" s="198" t="str">
        <f>'общие характеристики'!E27</f>
        <v>2219412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 t="str">
        <f>'общие характеристики'!C28</f>
        <v>ЕФ</v>
      </c>
      <c r="C18" s="198">
        <f>'общие характеристики'!D28</f>
        <v>0</v>
      </c>
      <c r="D18" s="198">
        <f>'общие характеристики'!E28</f>
        <v>0</v>
      </c>
      <c r="E18" s="187">
        <f>IF('общие характеристики'!AI28&gt;0,'общие характеристики'!AI28/'общие характеристики'!$AI$16,0)</f>
        <v>0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 t="str">
        <f>'общие характеристики'!C29</f>
        <v>ЕФ</v>
      </c>
      <c r="C19" s="198">
        <f>'общие характеристики'!D29</f>
        <v>0</v>
      </c>
      <c r="D19" s="198">
        <f>'общие характеристики'!E29</f>
        <v>0</v>
      </c>
      <c r="E19" s="187">
        <f>IF('общие характеристики'!AI29&gt;0,'общие характеристики'!AI29/'общие характеристики'!$AI$16,0)</f>
        <v>0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 t="str">
        <f>'общие характеристики'!C30</f>
        <v>ЕФ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 t="str">
        <f>'общие характеристики'!C31</f>
        <v>ЕФ</v>
      </c>
      <c r="C21" s="198" t="str">
        <f>'общие характеристики'!D31</f>
        <v>АТСК 100/2000</v>
      </c>
      <c r="D21" s="198" t="str">
        <f>'общие характеристики'!E31</f>
        <v>2242526</v>
      </c>
      <c r="E21" s="187">
        <f>IF('общие характеристики'!AI31&gt;0,'общие характеристики'!AI31/'общие характеристики'!$AI$16,0)</f>
        <v>0.009099315825604852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 t="str">
        <f>'общие характеристики'!C32</f>
        <v>ЕФ</v>
      </c>
      <c r="C22" s="198" t="str">
        <f>'общие характеристики'!D32</f>
        <v>УПИ-АОН-УМ</v>
      </c>
      <c r="D22" s="198" t="str">
        <f>'общие характеристики'!E32</f>
        <v>2234547</v>
      </c>
      <c r="E22" s="187">
        <f>IF('общие характеристики'!AI32&gt;0,'общие характеристики'!AI32/'общие характеристики'!$AI$16,0)</f>
        <v>0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 t="str">
        <f>'общие характеристики'!C33</f>
        <v>ЕФ</v>
      </c>
      <c r="C23" s="198" t="str">
        <f>'общие характеристики'!D33</f>
        <v>оборудование ИКМ</v>
      </c>
      <c r="D23" s="198" t="str">
        <f>'общие характеристики'!E33</f>
        <v>2219707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>
        <f>'общие характеристики'!C34</f>
        <v>0</v>
      </c>
      <c r="C24" s="198">
        <f>'общие характеристики'!D34</f>
        <v>0</v>
      </c>
      <c r="D24" s="198">
        <f>'общие характеристики'!E34</f>
        <v>0</v>
      </c>
      <c r="E24" s="187">
        <f>IF('общие характеристики'!AI34&gt;0,'общие характеристики'!AI34/'общие характеристики'!$AI$16,0)</f>
        <v>0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>
        <f>'общие характеристики'!C35</f>
        <v>0</v>
      </c>
      <c r="C25" s="198">
        <f>'общие характеристики'!D35</f>
        <v>0</v>
      </c>
      <c r="D25" s="198">
        <f>'общие характеристики'!E35</f>
        <v>0</v>
      </c>
      <c r="E25" s="187">
        <f>IF('общие характеристики'!AI35&gt;0,'общие характеристики'!AI35/'общие характеристики'!$AI$16,0)</f>
        <v>0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>
        <f>'общие характеристики'!C36</f>
        <v>0</v>
      </c>
      <c r="C26" s="198">
        <f>'общие характеристики'!D36</f>
        <v>0</v>
      </c>
      <c r="D26" s="198">
        <f>'общие характеристики'!E36</f>
        <v>0</v>
      </c>
      <c r="E26" s="187">
        <f>IF('общие характеристики'!AI36&gt;0,'общие характеристики'!AI36/'общие характеристики'!$AI$16,0)</f>
        <v>0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>
        <f>'общие характеристики'!C37</f>
        <v>0</v>
      </c>
      <c r="C27" s="198">
        <f>'общие характеристики'!D37</f>
        <v>0</v>
      </c>
      <c r="D27" s="198">
        <f>'общие характеристики'!E37</f>
        <v>0</v>
      </c>
      <c r="E27" s="187">
        <f>IF('общие характеристики'!AI37&gt;0,'общие характеристики'!AI37/'общие характеристики'!$AI$16,0)</f>
        <v>0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2018-03-01T04:45:34Z</dcterms:modified>
  <cp:category/>
  <cp:version/>
  <cp:contentType/>
  <cp:contentStatus/>
</cp:coreProperties>
</file>