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4505" yWindow="65521" windowWidth="14310" windowHeight="11940" tabRatio="740" firstSheet="2" activeTab="6"/>
  </bookViews>
  <sheets>
    <sheet name="общие характеристики" sheetId="1" state="hidden" r:id="rId1"/>
    <sheet name="цены" sheetId="8" state="hidden" r:id="rId2"/>
    <sheet name="детальное описание" sheetId="10" r:id="rId3"/>
    <sheet name="доходы" sheetId="6" state="hidden" r:id="rId4"/>
    <sheet name="затраты" sheetId="7" state="hidden" r:id="rId5"/>
    <sheet name="списки" sheetId="4" state="hidden" r:id="rId6"/>
    <sheet name="конкурсная карта" sheetId="9" r:id="rId7"/>
    <sheet name="спецификация" sheetId="11" state="hidden" r:id="rId8"/>
    <sheet name="Лист1" sheetId="12" state="hidden" r:id="rId9"/>
  </sheets>
  <definedNames>
    <definedName name="демонтаж">'списки'!$A$2:$A$3</definedName>
    <definedName name="_xlnm.Print_Area" localSheetId="3">'доходы'!$A$1:$P$38</definedName>
    <definedName name="_xlnm.Print_Area" localSheetId="5">'списки'!$A$1:$D$8</definedName>
    <definedName name="_xlnm.Print_Area" localSheetId="1">'цены'!$A$1:$G$24</definedName>
    <definedName name="типАТС">'списки'!$C$2:$C$5</definedName>
    <definedName name="филиал">'списки'!$B$2:$B$8</definedName>
  </definedNames>
  <calcPr calcId="145621"/>
</workbook>
</file>

<file path=xl/sharedStrings.xml><?xml version="1.0" encoding="utf-8"?>
<sst xmlns="http://schemas.openxmlformats.org/spreadsheetml/2006/main" count="872" uniqueCount="416">
  <si>
    <t>руб. (без НДС)</t>
  </si>
  <si>
    <t>руб. (с НДС)</t>
  </si>
  <si>
    <t>Филиал</t>
  </si>
  <si>
    <t>МРФ</t>
  </si>
  <si>
    <t>ЕФ</t>
  </si>
  <si>
    <t>ПФ</t>
  </si>
  <si>
    <t>ЧФ</t>
  </si>
  <si>
    <t>ХМФ</t>
  </si>
  <si>
    <t>ЯНФ</t>
  </si>
  <si>
    <t>декадно-шаговая</t>
  </si>
  <si>
    <t>координатная</t>
  </si>
  <si>
    <t>типАТС</t>
  </si>
  <si>
    <t>филиал</t>
  </si>
  <si>
    <t>Адрес объекта</t>
  </si>
  <si>
    <t>Золото</t>
  </si>
  <si>
    <t>гр.</t>
  </si>
  <si>
    <t>Серебро</t>
  </si>
  <si>
    <t>Платина</t>
  </si>
  <si>
    <t>Медь</t>
  </si>
  <si>
    <t>Алюминий</t>
  </si>
  <si>
    <t>кг.</t>
  </si>
  <si>
    <t>Au</t>
  </si>
  <si>
    <t>Ag</t>
  </si>
  <si>
    <t>Pt</t>
  </si>
  <si>
    <t>Cu</t>
  </si>
  <si>
    <t>Al</t>
  </si>
  <si>
    <t>расчетная стоимость</t>
  </si>
  <si>
    <t>экспертная оценка</t>
  </si>
  <si>
    <t>Вид АТС</t>
  </si>
  <si>
    <t>комплектность</t>
  </si>
  <si>
    <t>только для координатных АТС</t>
  </si>
  <si>
    <t>№ позиции</t>
  </si>
  <si>
    <t>расчетная дата</t>
  </si>
  <si>
    <t>руб. в месяц (без НДС)</t>
  </si>
  <si>
    <t>Примечания</t>
  </si>
  <si>
    <t>в т.ч. масса станционного кабеля</t>
  </si>
  <si>
    <t>Монтированная емкость
 АТС</t>
  </si>
  <si>
    <t>абонентских номеров</t>
  </si>
  <si>
    <t>регион, город, улица, строение, этаж</t>
  </si>
  <si>
    <t>Общее количество плат</t>
  </si>
  <si>
    <t>Масса цветных металлов 
(по учетным данным)</t>
  </si>
  <si>
    <t>Масса драгоценных металлов 
(по учетным данным)</t>
  </si>
  <si>
    <t xml:space="preserve">Страна/завод изготовитель многократных координатных соединителей
(МКС) </t>
  </si>
  <si>
    <t>Типы
многократных координатных соединителей
(МКС)</t>
  </si>
  <si>
    <t>шт</t>
  </si>
  <si>
    <t>Таблица стоимости драгоценных металлов</t>
  </si>
  <si>
    <t>Таблица стоимости цветных и черных металлов</t>
  </si>
  <si>
    <t>черный лом</t>
  </si>
  <si>
    <t xml:space="preserve">Общая стоимость металлов </t>
  </si>
  <si>
    <t>Черные металлы</t>
  </si>
  <si>
    <t>оплата одного часа работы рабочего, осуществляющего демонтаж и разборку узлов</t>
  </si>
  <si>
    <t>Затраты на транспорт</t>
  </si>
  <si>
    <t>средняя грузоподъемность транспорта, привлекаемого для вывоза оборудования</t>
  </si>
  <si>
    <t>средняя стоимость грузового транспорта с заданной грузоподъемностью</t>
  </si>
  <si>
    <t>кг</t>
  </si>
  <si>
    <t>часов</t>
  </si>
  <si>
    <t>км</t>
  </si>
  <si>
    <t>среднее расстояние 
до пункта переработки, либо до места складирования</t>
  </si>
  <si>
    <t>руб./час</t>
  </si>
  <si>
    <t>руб./км.</t>
  </si>
  <si>
    <t>ЗАТРАТЫ</t>
  </si>
  <si>
    <r>
      <t xml:space="preserve">Экономия 
</t>
    </r>
    <r>
      <rPr>
        <sz val="10"/>
        <color indexed="8"/>
        <rFont val="Times New Roman"/>
        <family val="1"/>
      </rPr>
      <t>эксплуатационных расходов</t>
    </r>
  </si>
  <si>
    <t>Прогнозный экономический эффект</t>
  </si>
  <si>
    <t>Прогнозная выручка</t>
  </si>
  <si>
    <t>Карточка расчетных цен на учетные величины содержания драгоценных металлов в ломе</t>
  </si>
  <si>
    <t>Карточка расчета среднерыночной цены лома цветных и черных металлов</t>
  </si>
  <si>
    <t xml:space="preserve">трудозатраты на демонтаж и разборку 
одного технологического узла </t>
  </si>
  <si>
    <t>статив</t>
  </si>
  <si>
    <t>плата</t>
  </si>
  <si>
    <t>вид узла</t>
  </si>
  <si>
    <t>Региональный коэффициент</t>
  </si>
  <si>
    <t>ИТОГО затрат</t>
  </si>
  <si>
    <t>раз</t>
  </si>
  <si>
    <t>СУММАРНЫЙ</t>
  </si>
  <si>
    <t>Свердловская обл.</t>
  </si>
  <si>
    <t>Курганская обл.</t>
  </si>
  <si>
    <t>Пермская обл.</t>
  </si>
  <si>
    <t>Тюменская обл.</t>
  </si>
  <si>
    <t>Челябинская обл.</t>
  </si>
  <si>
    <t>Ханты-Мансийская обл.</t>
  </si>
  <si>
    <t>Ямало-Ненецкая обл.</t>
  </si>
  <si>
    <t>удельный вес</t>
  </si>
  <si>
    <t xml:space="preserve">размеры коэффициентов изменения общего объема затрат в зависимости от региона </t>
  </si>
  <si>
    <t xml:space="preserve">регинальный коэффициент для данной методики </t>
  </si>
  <si>
    <t>территориальные коэффициенты, применяемые к общей стоимости СМР (без НДС) (данные на декабрь 2012 г.)</t>
  </si>
  <si>
    <r>
      <t xml:space="preserve">расчетная цена, 
</t>
    </r>
    <r>
      <rPr>
        <sz val="11"/>
        <color indexed="62"/>
        <rFont val="Times New Roman"/>
        <family val="1"/>
      </rPr>
      <t>руб. за грамм</t>
    </r>
  </si>
  <si>
    <r>
      <t xml:space="preserve">расчетная цена, 
</t>
    </r>
    <r>
      <rPr>
        <sz val="11"/>
        <color indexed="62"/>
        <rFont val="Times New Roman"/>
        <family val="1"/>
      </rPr>
      <t>руб. за кг</t>
    </r>
  </si>
  <si>
    <t>Фамилия, Имя, Отчество</t>
  </si>
  <si>
    <t>Контактные 
телефоны</t>
  </si>
  <si>
    <t>Должность, подразделение</t>
  </si>
  <si>
    <t>Адрес 
электронной почты</t>
  </si>
  <si>
    <t>общая стоимость
(руб, без учета НДС)</t>
  </si>
  <si>
    <t>Медь (Copper)</t>
  </si>
  <si>
    <t>Алюминий (Aluminium)</t>
  </si>
  <si>
    <t>цена LME, $ за тонну</t>
  </si>
  <si>
    <t>курс $ ЦБ РФ</t>
  </si>
  <si>
    <t>данные сайта cbr.ru</t>
  </si>
  <si>
    <t>данные сайта lme.com</t>
  </si>
  <si>
    <r>
      <t xml:space="preserve">учетная цена Центрального Банка Российской Федерации 
</t>
    </r>
    <r>
      <rPr>
        <sz val="11"/>
        <color theme="5" tint="-0.24997000396251678"/>
        <rFont val="Times New Roman"/>
        <family val="1"/>
      </rPr>
      <t>руб. за грамм</t>
    </r>
  </si>
  <si>
    <t>Необходимость демонтажных работ</t>
  </si>
  <si>
    <t>Общее количество стативов 
к демонтажу</t>
  </si>
  <si>
    <t>Общее количество плат
 к демонтажу</t>
  </si>
  <si>
    <r>
      <t xml:space="preserve">Расчет дисконта на проведение демонтажных работ и транспортировку
</t>
    </r>
    <r>
      <rPr>
        <b/>
        <sz val="12"/>
        <color theme="5" tint="-0.24997000396251678"/>
        <rFont val="Times New Roman"/>
        <family val="1"/>
      </rPr>
      <t>*</t>
    </r>
    <r>
      <rPr>
        <i/>
        <sz val="12"/>
        <color theme="5" tint="-0.24997000396251678"/>
        <rFont val="Times New Roman"/>
        <family val="1"/>
      </rPr>
      <t>(применяется только для недемонтированного оборудования)</t>
    </r>
  </si>
  <si>
    <t>руб.</t>
  </si>
  <si>
    <t>Дисконт на демонтаж</t>
  </si>
  <si>
    <r>
      <t xml:space="preserve">Прогнозные затраты
</t>
    </r>
    <r>
      <rPr>
        <sz val="10"/>
        <color theme="1"/>
        <rFont val="Times New Roman"/>
        <family val="1"/>
      </rPr>
      <t>Дисконт 
на демонтаж и транспортировку</t>
    </r>
  </si>
  <si>
    <t>Рекомендуемая начальная цена
(для торгов)</t>
  </si>
  <si>
    <t>квазиэлектронная</t>
  </si>
  <si>
    <t>цифровая</t>
  </si>
  <si>
    <t>Дисконт на транспортировку</t>
  </si>
  <si>
    <t xml:space="preserve">Общее количество стативов </t>
  </si>
  <si>
    <t>Данные для расчета прогнозных затрат (дисконтов) и начальной цены торгов</t>
  </si>
  <si>
    <t>Справочные данные по характеристикам оборудования в составе лота</t>
  </si>
  <si>
    <t>Рекомендованная начальная цена</t>
  </si>
  <si>
    <t>Общая масса оборудования АТС</t>
  </si>
  <si>
    <t>Контактные данные</t>
  </si>
  <si>
    <t>Контактные данные представителей , отвественных за обеспечение осмотра и предоставления детализированной информации</t>
  </si>
  <si>
    <t>ФТК</t>
  </si>
  <si>
    <t>Наименование оборудования</t>
  </si>
  <si>
    <t>Инвентарный номер</t>
  </si>
  <si>
    <t>Тип АТС, 
к которой относится оборудование</t>
  </si>
  <si>
    <t>Страна производитель 
АТС, 
к которой относится оборудование</t>
  </si>
  <si>
    <t xml:space="preserve"> - ячейки, отмеченные данным цветом, заполняются пользователем</t>
  </si>
  <si>
    <t>среднерыночный процент оплаты стоимости металла от курса ЦБ РФ</t>
  </si>
  <si>
    <t>данные пользователя</t>
  </si>
  <si>
    <t>КОНКУРСНАЯ КАРТА</t>
  </si>
  <si>
    <t>ОАО "Ростелеком" предлагает к реализации оборудование, выведенное из эксплуатации</t>
  </si>
  <si>
    <r>
      <rPr>
        <b/>
        <i/>
        <sz val="12"/>
        <color indexed="8"/>
        <rFont val="Calibri"/>
        <family val="2"/>
      </rPr>
      <t>Условия участия в конкурсе и приобретения оборудования:</t>
    </r>
    <r>
      <rPr>
        <i/>
        <sz val="12"/>
        <color indexed="8"/>
        <rFont val="Calibri"/>
        <family val="2"/>
      </rPr>
      <t xml:space="preserve">
1. Участник конкурса своими силами и за свой счет проводит осмотр и оценку состояния оборудования до момента выставления коммерческого предложения на ЭТП "Фабрикант";
2. В течение 1 (одного) месяца с момента заключения договора Покупатель своими силами, за свой счет, без какого либо возмещения со стороны Продавца проводит демонтаж и вывоз оборудования на свою территорию или территорию третьего лица;
3</t>
    </r>
    <r>
      <rPr>
        <b/>
        <i/>
        <sz val="12"/>
        <color indexed="8"/>
        <rFont val="Calibri"/>
        <family val="2"/>
      </rPr>
      <t>.</t>
    </r>
    <r>
      <rPr>
        <i/>
        <sz val="12"/>
        <color indexed="8"/>
        <rFont val="Calibri"/>
        <family val="2"/>
      </rPr>
      <t xml:space="preserve"> Оплата производится Покупателем путем 100% предоплаты;
4</t>
    </r>
    <r>
      <rPr>
        <b/>
        <i/>
        <sz val="12"/>
        <color indexed="8"/>
        <rFont val="Calibri"/>
        <family val="2"/>
      </rPr>
      <t>.</t>
    </r>
    <r>
      <rPr>
        <i/>
        <sz val="12"/>
        <color indexed="8"/>
        <rFont val="Calibri"/>
        <family val="2"/>
      </rPr>
      <t xml:space="preserve"> Оплата производится  единым платежом в течение 10 (десяти) рабочих дней после выставления счета по договору, путем перечисления безналичных средств на расчетный счет Продавца.</t>
    </r>
  </si>
  <si>
    <t xml:space="preserve">Начальная цена </t>
  </si>
  <si>
    <t>рублей с учетом НДС (18%)</t>
  </si>
  <si>
    <t xml:space="preserve">№ </t>
  </si>
  <si>
    <t>№ п/п</t>
  </si>
  <si>
    <t>Место нахождения (адрес)</t>
  </si>
  <si>
    <t xml:space="preserve"> Тип оборудования</t>
  </si>
  <si>
    <t>Монтированная емкость станции</t>
  </si>
  <si>
    <t>Страна производитель станции</t>
  </si>
  <si>
    <t>Описание элементов станционного оборудования</t>
  </si>
  <si>
    <t>Прочее</t>
  </si>
  <si>
    <t>Тип статива</t>
  </si>
  <si>
    <t>Количество стативов</t>
  </si>
  <si>
    <t>Тип МКС</t>
  </si>
  <si>
    <t>Обозначение ТУ  (Сплав, если МКС не Российская)</t>
  </si>
  <si>
    <t>Страна изготовитель</t>
  </si>
  <si>
    <t>Количество МКС</t>
  </si>
  <si>
    <t>Тип платы</t>
  </si>
  <si>
    <t>Количество плат</t>
  </si>
  <si>
    <t>Тип реле</t>
  </si>
  <si>
    <t>Количество реле</t>
  </si>
  <si>
    <t>Масса станционного кабеля, кг</t>
  </si>
  <si>
    <t>Этаж, на котором находится станция</t>
  </si>
  <si>
    <t>Наличие грузового лифта в рабочем состоянии</t>
  </si>
  <si>
    <t>Подъездные пути</t>
  </si>
  <si>
    <t>Детальное описание оборудования</t>
  </si>
  <si>
    <t>** ПОЛЬЗОВАТЕЛЕМ ЗАПОЛНЯЮТСЯ ДАННЫЕ НА ЛИСТАХ "общие характеристики", "цены", "детальное описание"</t>
  </si>
  <si>
    <t>*   Пользователем заполняются данные в соответствии с ФАКТИЧЕСКИМ СОСТОЯНИЕМ ОБОРУДОВАНИЯ</t>
  </si>
  <si>
    <t>ИТОГО</t>
  </si>
  <si>
    <t xml:space="preserve">Черные металлы </t>
  </si>
  <si>
    <t>Черные металлы (Steel bilet)</t>
  </si>
  <si>
    <t>демонтировано</t>
  </si>
  <si>
    <t>требуется демонтаж</t>
  </si>
  <si>
    <t xml:space="preserve">Общая масса станционного оборудования </t>
  </si>
  <si>
    <t>Общая масса станционного оборудования для транспортировки</t>
  </si>
  <si>
    <t>РАСЧЕТ СТОИМОСТИ</t>
  </si>
  <si>
    <t xml:space="preserve"> * расчетные отклонения</t>
  </si>
  <si>
    <t>Наименование</t>
  </si>
  <si>
    <t>Доля в общей стоимости лота</t>
  </si>
  <si>
    <t>Стоимость, 
рублей без НДС</t>
  </si>
  <si>
    <t>НДС (18%), 
рублей</t>
  </si>
  <si>
    <t>Стоимость, 
рублей с НДС(18%)</t>
  </si>
  <si>
    <t xml:space="preserve">Демонтировано / Требует демонтажа </t>
  </si>
  <si>
    <t>Затраты на демонтаж</t>
  </si>
  <si>
    <t>По вопросам участия в конкурсе: Елена Писак, +7 (343) 379-16-58, pisak-ev@ural.rt.ru</t>
  </si>
  <si>
    <t>*** МПГ - Металлы платиновой группы</t>
  </si>
  <si>
    <t>МПГ***, в т.ч. рутений, родий, палладий, осмий, иридий</t>
  </si>
  <si>
    <t>Ru, Rh, Pd, Os, Ir</t>
  </si>
  <si>
    <t xml:space="preserve">учетная цена МПГ указывается за Палладий Pb </t>
  </si>
  <si>
    <t>Год ввода в эксплуатацию</t>
  </si>
  <si>
    <t>Свинец</t>
  </si>
  <si>
    <t>Pb</t>
  </si>
  <si>
    <t>Свинец
(Plumbum)</t>
  </si>
  <si>
    <t>Год выпуска АТС</t>
  </si>
  <si>
    <t>По вопросам о состоянии и месторасположении оборудования обращаться к сотрудникам ОАО "Ростелеком", указанным в ст. 18 - 21 таблицы</t>
  </si>
  <si>
    <t>Год выпуска станции</t>
  </si>
  <si>
    <t>АТС - 485</t>
  </si>
  <si>
    <t>2243852; 2248862;2237227</t>
  </si>
  <si>
    <t>АТСК-50/200</t>
  </si>
  <si>
    <t>Болгария</t>
  </si>
  <si>
    <t>Сосьвинский район, д.Морозково ул.Советская,12</t>
  </si>
  <si>
    <t>20х10х6;20х20х3</t>
  </si>
  <si>
    <t>Россия</t>
  </si>
  <si>
    <t>АТС-480</t>
  </si>
  <si>
    <t>2233824;2252545</t>
  </si>
  <si>
    <t>Сосьвинский район, д.Маслова ул. Новая, 2</t>
  </si>
  <si>
    <t>АТС-481</t>
  </si>
  <si>
    <t>2231285;2222476;2217754;2244169</t>
  </si>
  <si>
    <t>АТСК 50/200</t>
  </si>
  <si>
    <t>Болгария, г.Благоевград</t>
  </si>
  <si>
    <t>с.Кошай ул. Ворошилова,50</t>
  </si>
  <si>
    <t>АТС-483</t>
  </si>
  <si>
    <t>2227882;2231898</t>
  </si>
  <si>
    <t>с.Романово ул. Почтовая,2</t>
  </si>
  <si>
    <t>АТС-75 АТСК 50/200 Заря</t>
  </si>
  <si>
    <t>2235728</t>
  </si>
  <si>
    <t xml:space="preserve"> Свердловская обл, Ачитский р-н, Заря п, Советская ул, дом 29</t>
  </si>
  <si>
    <t>МКС 20х10-6      МКС 20х20х3</t>
  </si>
  <si>
    <t>АТС-75 дооборудование АТСК 50/200</t>
  </si>
  <si>
    <t>2236920</t>
  </si>
  <si>
    <t>МКС 20х20х3</t>
  </si>
  <si>
    <t>АТС-47</t>
  </si>
  <si>
    <t>2248466</t>
  </si>
  <si>
    <t>АТСК50/200 М СУС</t>
  </si>
  <si>
    <t>с.Раздольное Камышловский р-н, пер.Почтовый, д.№4</t>
  </si>
  <si>
    <t>20 х 10 х 6; 20 х 20 х 3</t>
  </si>
  <si>
    <t>АТС-266</t>
  </si>
  <si>
    <t>2238037,2269234</t>
  </si>
  <si>
    <t>АТСК 50/200М</t>
  </si>
  <si>
    <t>1986-1987</t>
  </si>
  <si>
    <t>г.Сысерть с.Аверинское, ул.Советская,96</t>
  </si>
  <si>
    <t>МКС 20х10х6,     МКС 20х20х3, МКС 16х20х3</t>
  </si>
  <si>
    <t>АТС-9314</t>
  </si>
  <si>
    <t xml:space="preserve">АТСК50/200 </t>
  </si>
  <si>
    <t>Пригородный район с.Новопаньшино,ул.Советская,22</t>
  </si>
  <si>
    <t>20х10х6</t>
  </si>
  <si>
    <t>АТС 9380</t>
  </si>
  <si>
    <t>Пригородный район с.Башкарка,ул.Новая,1</t>
  </si>
  <si>
    <t>Вынос  АТС-25</t>
  </si>
  <si>
    <t>2230048</t>
  </si>
  <si>
    <t>АТСК</t>
  </si>
  <si>
    <t>ЧССР,ГДР</t>
  </si>
  <si>
    <t>г.Нижний Тагил, ул.Ульяновская, 29</t>
  </si>
  <si>
    <t>МКС 20х10x6      МКС 10х20х6</t>
  </si>
  <si>
    <t>ЧССР</t>
  </si>
  <si>
    <t>Орлов Павел Юрьевич</t>
  </si>
  <si>
    <t>Начальник УТУ , ЛТЦ Серовский район</t>
  </si>
  <si>
    <t>7 (902) 409-8969</t>
  </si>
  <si>
    <t>orlov-pyu@ural.rt.ru</t>
  </si>
  <si>
    <t>8 (902) 409-8969</t>
  </si>
  <si>
    <t>9 (902) 409-8969</t>
  </si>
  <si>
    <t>Бычков Андрей Викторович</t>
  </si>
  <si>
    <t>Начальник ЛТЦ Ачитский район</t>
  </si>
  <si>
    <t>+7(34391)71150, +7(902)4097498</t>
  </si>
  <si>
    <t>bychkov-anv@ural.rt.ru</t>
  </si>
  <si>
    <t>Зуева Вера Дмитриевна</t>
  </si>
  <si>
    <t xml:space="preserve">Начальник участка </t>
  </si>
  <si>
    <t>+7(34375) 2-05-10; +7(902) 26-96-177</t>
  </si>
  <si>
    <t>zyeva-vd@ural.rt.ru</t>
  </si>
  <si>
    <t>Колесов Дмитрий Михайлович</t>
  </si>
  <si>
    <t>Начальник УТУ №1, ЛТЦ Сысертский район</t>
  </si>
  <si>
    <t>8(34374)6-09-40, +7(902) 4090481</t>
  </si>
  <si>
    <t>kolesov-dm@ur.rt.ru</t>
  </si>
  <si>
    <t>Бузунов Александр Германович</t>
  </si>
  <si>
    <t>Инж. лин. сооружений связи и абон. устройств ЛТЦ Пригородного р-на Универсального технического участка №2</t>
  </si>
  <si>
    <t>3435-93-04-22
902-409-64-88</t>
  </si>
  <si>
    <t>buzunov-ag@ural.rt.ru</t>
  </si>
  <si>
    <t>Черкасова Елена Николаевна</t>
  </si>
  <si>
    <t xml:space="preserve">Инженер электросвязи 1 категории
Участка систем коммутации
Станционного цеха
Городского центра технической эксплуатации телекоммуникаций
</t>
  </si>
  <si>
    <t xml:space="preserve">Моб.:  + 7 (902) 409-75-23
Тел.:   + 7 (3435) 25-34-34
</t>
  </si>
  <si>
    <t>cherkasova-en@ural.rt.ru</t>
  </si>
  <si>
    <t>2237227</t>
  </si>
  <si>
    <t>д. Морозково, Советская 12</t>
  </si>
  <si>
    <t>статив 2-2   АТС-50-200</t>
  </si>
  <si>
    <t>нет</t>
  </si>
  <si>
    <t>да</t>
  </si>
  <si>
    <t>требует демонтажа</t>
  </si>
  <si>
    <t>2243852</t>
  </si>
  <si>
    <t>д. Морозково, Советская, 12</t>
  </si>
  <si>
    <t>АК</t>
  </si>
  <si>
    <t>Л</t>
  </si>
  <si>
    <t>САК</t>
  </si>
  <si>
    <t>Р</t>
  </si>
  <si>
    <t>МРИ1</t>
  </si>
  <si>
    <t>Л 1/2</t>
  </si>
  <si>
    <t>МРИ2</t>
  </si>
  <si>
    <t>Р 1/2</t>
  </si>
  <si>
    <t>РПУ</t>
  </si>
  <si>
    <t>Р1/6</t>
  </si>
  <si>
    <t>ЗИУ</t>
  </si>
  <si>
    <t>ВС</t>
  </si>
  <si>
    <t>ПК</t>
  </si>
  <si>
    <t>ОР</t>
  </si>
  <si>
    <t>ИС</t>
  </si>
  <si>
    <t>ИВ2</t>
  </si>
  <si>
    <t>ИВ1</t>
  </si>
  <si>
    <t>КГ</t>
  </si>
  <si>
    <t>Г1/4</t>
  </si>
  <si>
    <t>КЛ</t>
  </si>
  <si>
    <t>Д1</t>
  </si>
  <si>
    <t>ПР1</t>
  </si>
  <si>
    <t>Н</t>
  </si>
  <si>
    <t>ПР</t>
  </si>
  <si>
    <t>ОЛ</t>
  </si>
  <si>
    <t>ОГ</t>
  </si>
  <si>
    <t>Б</t>
  </si>
  <si>
    <t>П</t>
  </si>
  <si>
    <t>КС</t>
  </si>
  <si>
    <t>Т</t>
  </si>
  <si>
    <t>КВ</t>
  </si>
  <si>
    <t>БЛ</t>
  </si>
  <si>
    <t>2233824</t>
  </si>
  <si>
    <t>д. Маслова ул.Новая 2</t>
  </si>
  <si>
    <t>2222476</t>
  </si>
  <si>
    <t>Статив АТСК 50/200</t>
  </si>
  <si>
    <t>2231285</t>
  </si>
  <si>
    <t>2227882</t>
  </si>
  <si>
    <t>Ачитский р-н, п. Заря ул. Советская 29</t>
  </si>
  <si>
    <t>1 АТСК50/200</t>
  </si>
  <si>
    <t xml:space="preserve">МКС 20х10-6     </t>
  </si>
  <si>
    <t xml:space="preserve">АК                          </t>
  </si>
  <si>
    <t>РПН</t>
  </si>
  <si>
    <t>-</t>
  </si>
  <si>
    <t>есть</t>
  </si>
  <si>
    <t xml:space="preserve">Демонтировано </t>
  </si>
  <si>
    <t>2 АТСК50/200</t>
  </si>
  <si>
    <t xml:space="preserve"> 3/4 АТСК50/200</t>
  </si>
  <si>
    <t>3/4 АТСК50/200</t>
  </si>
  <si>
    <t>Демонтировано</t>
  </si>
  <si>
    <t>2238037; 2269234</t>
  </si>
  <si>
    <t>Г.Сысерть с.Аверинское, ул.Советская,96</t>
  </si>
  <si>
    <t>ВКУ</t>
  </si>
  <si>
    <t>КА и ВС</t>
  </si>
  <si>
    <t>Требует демонтажа</t>
  </si>
  <si>
    <t>СК</t>
  </si>
  <si>
    <t>20х10х6 -1 шт., 20х20х3-2 шт.(1986г.)</t>
  </si>
  <si>
    <t>ыя.2.119.029     ыя.2.119.024</t>
  </si>
  <si>
    <t>ПП</t>
  </si>
  <si>
    <t>20х10х6 -1 шт.,(1986) 20х20х3-2 шт.,            16х20х3-1 шт.</t>
  </si>
  <si>
    <t>ыя.2.119.029     ыя.2.119.024            ыя.2.119.071</t>
  </si>
  <si>
    <t>с.Новопаньшино ул.Советская,2</t>
  </si>
  <si>
    <t>АТСК50/200</t>
  </si>
  <si>
    <t>АИ</t>
  </si>
  <si>
    <t>требуется демоньаж</t>
  </si>
  <si>
    <t>МРИ</t>
  </si>
  <si>
    <t>с.Башкарка ул.Новая,1</t>
  </si>
  <si>
    <t>г.Нижний Тагил, ул.Ульяновская,29</t>
  </si>
  <si>
    <t>АВ/АК</t>
  </si>
  <si>
    <t xml:space="preserve">20х10x6      </t>
  </si>
  <si>
    <t>1-5МКС   2.499221.011</t>
  </si>
  <si>
    <t>МАВ-1</t>
  </si>
  <si>
    <t>РЭС-14</t>
  </si>
  <si>
    <t>требует демонтаж</t>
  </si>
  <si>
    <t>МАВ-2</t>
  </si>
  <si>
    <t>МАВ Пл.сигн-ции</t>
  </si>
  <si>
    <t>АК                Пл.сигн-ции</t>
  </si>
  <si>
    <t>АК                Пл. таксоф.</t>
  </si>
  <si>
    <t xml:space="preserve"> ПП ПУ-10</t>
  </si>
  <si>
    <t>100 ПП</t>
  </si>
  <si>
    <t>СД/РСЛ</t>
  </si>
  <si>
    <t>1,2МКС   2.499221.011</t>
  </si>
  <si>
    <t>МСД-1</t>
  </si>
  <si>
    <t>10х20х6</t>
  </si>
  <si>
    <t>3-5МКС   2.499219.011</t>
  </si>
  <si>
    <t>МСД-2</t>
  </si>
  <si>
    <t>МСД Пл.сигн-ции</t>
  </si>
  <si>
    <t>РСЛВП-3хпров.</t>
  </si>
  <si>
    <t>РСЛМП</t>
  </si>
  <si>
    <t>РСЛВП Пл.сигн-ции</t>
  </si>
  <si>
    <t>РСЛВП Пл.направл.</t>
  </si>
  <si>
    <t>РСЛВП-2хпров.</t>
  </si>
  <si>
    <t>ПП ПУ-КП</t>
  </si>
  <si>
    <t>3 ПП</t>
  </si>
  <si>
    <t>РСЛ</t>
  </si>
  <si>
    <t>РСЛИП-3хпров.</t>
  </si>
  <si>
    <t>РСЛИП-2хпров.</t>
  </si>
  <si>
    <t>РСЛИП Пл.сигн-ции</t>
  </si>
  <si>
    <t>бл.КП</t>
  </si>
  <si>
    <t>4 бл.</t>
  </si>
  <si>
    <t>РСЛШВ</t>
  </si>
  <si>
    <t>РСЛШВ-2хпров.</t>
  </si>
  <si>
    <t>РСЛШВ Пл.сигн-ции</t>
  </si>
  <si>
    <t>СВУ/АОН</t>
  </si>
  <si>
    <t>ЧССР/ГДР</t>
  </si>
  <si>
    <t>SKP</t>
  </si>
  <si>
    <t>АУД</t>
  </si>
  <si>
    <t>СВУ             пл. сигнализ.</t>
  </si>
  <si>
    <t>Комплект переключ.</t>
  </si>
  <si>
    <t>СВУ1</t>
  </si>
  <si>
    <t>СВУ2</t>
  </si>
  <si>
    <t>АА</t>
  </si>
  <si>
    <t>ПП АА</t>
  </si>
  <si>
    <t>4 ПП</t>
  </si>
  <si>
    <t>КА</t>
  </si>
  <si>
    <t>ОВВ1,2</t>
  </si>
  <si>
    <t>ОВВ3,4</t>
  </si>
  <si>
    <t>КИС-ПЭУ</t>
  </si>
  <si>
    <t>АОН             пл. сигнализ.</t>
  </si>
  <si>
    <t>Пл. ДКК (контроля УС и Ген)</t>
  </si>
  <si>
    <t>бл.питания БП</t>
  </si>
  <si>
    <t>2 бл</t>
  </si>
  <si>
    <t>ПП генераторы, усилители АОН, ген-ры,  ус-ли частотные, РИМы</t>
  </si>
  <si>
    <t>7 кассет</t>
  </si>
  <si>
    <r>
      <t>пульт</t>
    </r>
    <r>
      <rPr>
        <sz val="11"/>
        <color rgb="FF1F497D"/>
        <rFont val="Calibri"/>
        <family val="2"/>
        <scheme val="minor"/>
      </rPr>
      <t xml:space="preserve"> КИА-КП</t>
    </r>
  </si>
  <si>
    <t>пульт ПК-2</t>
  </si>
  <si>
    <t>пульт ПКПЭ-АОН</t>
  </si>
  <si>
    <t>CССР</t>
  </si>
  <si>
    <r>
      <t>ЭПУ 60 в</t>
    </r>
    <r>
      <rPr>
        <sz val="11"/>
        <color rgb="FF1F497D"/>
        <rFont val="Calibri"/>
        <family val="2"/>
        <scheme val="minor"/>
      </rPr>
      <t>.</t>
    </r>
  </si>
  <si>
    <t>кросс MDF (на 1000№)</t>
  </si>
  <si>
    <t>с. Раздольное</t>
  </si>
  <si>
    <t>Статив 1</t>
  </si>
  <si>
    <t>20х10х6 ЫЯ2.119.029</t>
  </si>
  <si>
    <t>МРИ-1</t>
  </si>
  <si>
    <t>в наличии</t>
  </si>
  <si>
    <t>демонтирована</t>
  </si>
  <si>
    <t>20х20х3 ЫЯ2.119.024</t>
  </si>
  <si>
    <t>МАИ-1,2</t>
  </si>
  <si>
    <t>Статив 2</t>
  </si>
  <si>
    <t>МРИ-2</t>
  </si>
  <si>
    <t>МАИ-3</t>
  </si>
  <si>
    <t>Аппаратура АОН Кварц АТС д. Морозково</t>
  </si>
  <si>
    <t>2252545</t>
  </si>
  <si>
    <t>д.Маслова, ул.Новая 2</t>
  </si>
  <si>
    <t>Аппаратура АОН Кварц АТС д. Маслово</t>
  </si>
  <si>
    <t>2217754, 2244169</t>
  </si>
  <si>
    <t>с Кошай ул.Ворошилова,50</t>
  </si>
  <si>
    <t>Оборудование АОН на 200 №№, Аппаратура АОН АТС пос.1-Овощная ферма</t>
  </si>
  <si>
    <t>2003, 2000</t>
  </si>
  <si>
    <t>Аппаратура АОН Кварц АТС с.Романово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</si>
</sst>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_р_._-;\-* #,##0_р_._-;_-* &quot;-&quot;_р_._-;_-@_-"/>
    <numFmt numFmtId="165" formatCode="_-* #,##0.00_р_._-;\-* #,##0.00_р_._-;_-* &quot;-&quot;??_р_._-;_-@_-"/>
    <numFmt numFmtId="166" formatCode="[$-FC19]dd\ mmmm\ yyyy\ \г\.;@"/>
    <numFmt numFmtId="167" formatCode="_-* #,##0.00000_р_._-;\-* #,##0.00000_р_._-;_-* &quot;-&quot;?????_р_._-;_-@_-"/>
    <numFmt numFmtId="168" formatCode="_-* #,##0.000_р_._-;\-* #,##0.000_р_._-;_-* &quot;-&quot;???_р_._-;_-@_-"/>
    <numFmt numFmtId="169" formatCode="_-* #,##0.0000_р_._-;\-* #,##0.0000_р_._-;_-* &quot;-&quot;????_р_._-;_-@_-"/>
    <numFmt numFmtId="170" formatCode="#,##0.0000"/>
    <numFmt numFmtId="171" formatCode="#,##0.000"/>
  </numFmts>
  <fonts count="5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62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15629C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name val="Calibri"/>
      <family val="2"/>
      <scheme val="minor"/>
    </font>
    <font>
      <b/>
      <sz val="10"/>
      <color theme="5" tint="-0.24997000396251678"/>
      <name val="Times New Roman"/>
      <family val="1"/>
    </font>
    <font>
      <b/>
      <sz val="10"/>
      <color theme="4" tint="-0.24997000396251678"/>
      <name val="Times New Roman"/>
      <family val="1"/>
    </font>
    <font>
      <i/>
      <sz val="11"/>
      <color theme="1"/>
      <name val="Times New Roman"/>
      <family val="1"/>
    </font>
    <font>
      <b/>
      <sz val="11"/>
      <color theme="5" tint="-0.24997000396251678"/>
      <name val="Times New Roman"/>
      <family val="1"/>
    </font>
    <font>
      <sz val="11"/>
      <color theme="5" tint="-0.24997000396251678"/>
      <name val="Times New Roman"/>
      <family val="1"/>
    </font>
    <font>
      <b/>
      <sz val="12"/>
      <color theme="5" tint="-0.24997000396251678"/>
      <name val="Times New Roman"/>
      <family val="1"/>
    </font>
    <font>
      <i/>
      <sz val="12"/>
      <color theme="5" tint="-0.24997000396251678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5" tint="-0.4999699890613556"/>
      <name val="Times New Roman"/>
      <family val="1"/>
    </font>
    <font>
      <sz val="16"/>
      <color indexed="8"/>
      <name val="Calibri"/>
      <family val="2"/>
    </font>
    <font>
      <b/>
      <sz val="20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6"/>
      <color indexed="8"/>
      <name val="Times New Roman"/>
      <family val="1"/>
    </font>
    <font>
      <sz val="10"/>
      <name val="Arial Cyr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b/>
      <sz val="12"/>
      <color theme="5" tint="-0.24997000396251678"/>
      <name val="Calibri"/>
      <family val="2"/>
      <scheme val="minor"/>
    </font>
    <font>
      <b/>
      <i/>
      <sz val="10"/>
      <color theme="5" tint="-0.24997000396251678"/>
      <name val="Times New Roman"/>
      <family val="1"/>
    </font>
    <font>
      <i/>
      <sz val="11"/>
      <color theme="5" tint="-0.2499700039625167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 Cyr"/>
      <family val="2"/>
    </font>
    <font>
      <sz val="10"/>
      <color rgb="FFFF0000"/>
      <name val="Times New Roman"/>
      <family val="1"/>
    </font>
    <font>
      <sz val="11"/>
      <color rgb="FF1F497D"/>
      <name val="Calibri"/>
      <family val="2"/>
      <scheme val="minor"/>
    </font>
  </fonts>
  <fills count="16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>
      <alignment/>
      <protection/>
    </xf>
    <xf numFmtId="0" fontId="47" fillId="0" borderId="0">
      <alignment/>
      <protection/>
    </xf>
  </cellStyleXfs>
  <cellXfs count="421">
    <xf numFmtId="0" fontId="0" fillId="0" borderId="0" xfId="0"/>
    <xf numFmtId="0" fontId="9" fillId="2" borderId="1" xfId="0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 applyProtection="1">
      <alignment horizontal="center" vertical="center" wrapText="1"/>
      <protection/>
    </xf>
    <xf numFmtId="0" fontId="0" fillId="4" borderId="0" xfId="0" applyFill="1"/>
    <xf numFmtId="0" fontId="7" fillId="4" borderId="0" xfId="0" applyFont="1" applyFill="1" applyAlignment="1">
      <alignment vertical="center"/>
    </xf>
    <xf numFmtId="0" fontId="7" fillId="4" borderId="0" xfId="0" applyFont="1" applyFill="1" applyAlignment="1">
      <alignment horizontal="center"/>
    </xf>
    <xf numFmtId="0" fontId="0" fillId="4" borderId="0" xfId="0" applyFill="1" applyAlignment="1">
      <alignment vertical="center" wrapText="1"/>
    </xf>
    <xf numFmtId="0" fontId="10" fillId="4" borderId="0" xfId="0" applyFont="1" applyFill="1" applyAlignment="1">
      <alignment horizontal="left" vertical="center" wrapText="1"/>
    </xf>
    <xf numFmtId="0" fontId="0" fillId="4" borderId="1" xfId="0" applyFill="1" applyBorder="1"/>
    <xf numFmtId="0" fontId="0" fillId="4" borderId="2" xfId="0" applyFill="1" applyBorder="1"/>
    <xf numFmtId="0" fontId="7" fillId="5" borderId="1" xfId="0" applyFont="1" applyFill="1" applyBorder="1" applyAlignment="1">
      <alignment horizontal="center"/>
    </xf>
    <xf numFmtId="166" fontId="11" fillId="6" borderId="3" xfId="0" applyNumberFormat="1" applyFont="1" applyFill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0" fontId="0" fillId="4" borderId="0" xfId="0" applyFill="1" applyProtection="1">
      <protection/>
    </xf>
    <xf numFmtId="0" fontId="7" fillId="4" borderId="0" xfId="0" applyFont="1" applyFill="1" applyAlignment="1" applyProtection="1">
      <alignment vertical="center"/>
      <protection/>
    </xf>
    <xf numFmtId="0" fontId="4" fillId="7" borderId="5" xfId="0" applyFont="1" applyFill="1" applyBorder="1" applyAlignment="1" applyProtection="1">
      <alignment horizontal="center" vertical="center" wrapText="1"/>
      <protection/>
    </xf>
    <xf numFmtId="0" fontId="4" fillId="7" borderId="6" xfId="0" applyFont="1" applyFill="1" applyBorder="1" applyAlignment="1" applyProtection="1">
      <alignment horizontal="center" vertical="center" wrapText="1"/>
      <protection/>
    </xf>
    <xf numFmtId="0" fontId="7" fillId="4" borderId="0" xfId="0" applyFont="1" applyFill="1" applyAlignment="1" applyProtection="1">
      <alignment horizontal="center"/>
      <protection/>
    </xf>
    <xf numFmtId="0" fontId="0" fillId="4" borderId="0" xfId="0" applyFill="1" applyAlignment="1" applyProtection="1">
      <alignment horizontal="center"/>
      <protection/>
    </xf>
    <xf numFmtId="0" fontId="13" fillId="3" borderId="1" xfId="0" applyFont="1" applyFill="1" applyBorder="1" applyAlignment="1" applyProtection="1">
      <alignment horizontal="center" vertical="center" wrapText="1"/>
      <protection/>
    </xf>
    <xf numFmtId="0" fontId="3" fillId="7" borderId="4" xfId="0" applyFont="1" applyFill="1" applyBorder="1" applyAlignment="1" applyProtection="1">
      <alignment horizontal="center" vertical="center" wrapText="1"/>
      <protection/>
    </xf>
    <xf numFmtId="0" fontId="3" fillId="7" borderId="1" xfId="0" applyFont="1" applyFill="1" applyBorder="1" applyAlignment="1" applyProtection="1">
      <alignment horizontal="center" vertical="center" wrapText="1"/>
      <protection/>
    </xf>
    <xf numFmtId="0" fontId="3" fillId="6" borderId="1" xfId="0" applyFont="1" applyFill="1" applyBorder="1" applyAlignment="1" applyProtection="1">
      <alignment horizontal="center" vertical="center" wrapText="1"/>
      <protection/>
    </xf>
    <xf numFmtId="0" fontId="7" fillId="4" borderId="0" xfId="0" applyFont="1" applyFill="1" applyProtection="1">
      <protection/>
    </xf>
    <xf numFmtId="0" fontId="14" fillId="4" borderId="0" xfId="0" applyFont="1" applyFill="1"/>
    <xf numFmtId="166" fontId="11" fillId="4" borderId="0" xfId="0" applyNumberFormat="1" applyFont="1" applyFill="1" applyBorder="1" applyAlignment="1">
      <alignment horizontal="center"/>
    </xf>
    <xf numFmtId="166" fontId="11" fillId="4" borderId="0" xfId="0" applyNumberFormat="1" applyFont="1" applyFill="1" applyBorder="1" applyAlignment="1" applyProtection="1">
      <alignment horizontal="center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/>
    </xf>
    <xf numFmtId="0" fontId="9" fillId="2" borderId="7" xfId="0" applyFont="1" applyFill="1" applyBorder="1" applyAlignment="1">
      <alignment horizontal="center" vertical="center" wrapText="1"/>
    </xf>
    <xf numFmtId="0" fontId="0" fillId="4" borderId="0" xfId="0" applyFill="1" applyBorder="1"/>
    <xf numFmtId="0" fontId="12" fillId="4" borderId="0" xfId="0" applyFont="1" applyFill="1" applyBorder="1" applyAlignment="1">
      <alignment/>
    </xf>
    <xf numFmtId="9" fontId="9" fillId="4" borderId="0" xfId="0" applyNumberFormat="1" applyFont="1" applyFill="1" applyBorder="1" applyAlignment="1">
      <alignment horizontal="center" vertical="center" wrapText="1"/>
    </xf>
    <xf numFmtId="165" fontId="12" fillId="4" borderId="0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165" fontId="8" fillId="4" borderId="0" xfId="0" applyNumberFormat="1" applyFont="1" applyFill="1" applyBorder="1"/>
    <xf numFmtId="0" fontId="7" fillId="4" borderId="0" xfId="0" applyFont="1" applyFill="1" applyBorder="1" applyAlignment="1">
      <alignment vertical="center"/>
    </xf>
    <xf numFmtId="165" fontId="7" fillId="2" borderId="8" xfId="0" applyNumberFormat="1" applyFont="1" applyFill="1" applyBorder="1"/>
    <xf numFmtId="165" fontId="0" fillId="4" borderId="1" xfId="0" applyNumberFormat="1" applyFill="1" applyBorder="1"/>
    <xf numFmtId="49" fontId="13" fillId="6" borderId="7" xfId="0" applyNumberFormat="1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165" fontId="7" fillId="3" borderId="9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49" fontId="13" fillId="6" borderId="1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49" fontId="13" fillId="6" borderId="2" xfId="0" applyNumberFormat="1" applyFont="1" applyFill="1" applyBorder="1" applyAlignment="1">
      <alignment horizontal="center" vertical="center" wrapText="1"/>
    </xf>
    <xf numFmtId="165" fontId="7" fillId="3" borderId="10" xfId="0" applyNumberFormat="1" applyFont="1" applyFill="1" applyBorder="1" applyAlignment="1">
      <alignment vertical="center"/>
    </xf>
    <xf numFmtId="168" fontId="7" fillId="3" borderId="11" xfId="0" applyNumberFormat="1" applyFont="1" applyFill="1" applyBorder="1" applyAlignment="1">
      <alignment vertical="center"/>
    </xf>
    <xf numFmtId="0" fontId="7" fillId="3" borderId="12" xfId="0" applyNumberFormat="1" applyFont="1" applyFill="1" applyBorder="1" applyAlignment="1">
      <alignment horizontal="center" vertical="center"/>
    </xf>
    <xf numFmtId="49" fontId="13" fillId="6" borderId="13" xfId="0" applyNumberFormat="1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/>
    </xf>
    <xf numFmtId="49" fontId="13" fillId="6" borderId="14" xfId="0" applyNumberFormat="1" applyFont="1" applyFill="1" applyBorder="1" applyAlignment="1">
      <alignment horizontal="center" vertical="center" wrapText="1"/>
    </xf>
    <xf numFmtId="165" fontId="0" fillId="4" borderId="0" xfId="0" applyNumberFormat="1" applyFill="1"/>
    <xf numFmtId="166" fontId="11" fillId="5" borderId="3" xfId="0" applyNumberFormat="1" applyFont="1" applyFill="1" applyBorder="1" applyAlignment="1">
      <alignment horizontal="center"/>
    </xf>
    <xf numFmtId="165" fontId="0" fillId="4" borderId="2" xfId="0" applyNumberFormat="1" applyFill="1" applyBorder="1"/>
    <xf numFmtId="165" fontId="7" fillId="3" borderId="15" xfId="0" applyNumberFormat="1" applyFont="1" applyFill="1" applyBorder="1"/>
    <xf numFmtId="0" fontId="3" fillId="7" borderId="7" xfId="0" applyFont="1" applyFill="1" applyBorder="1" applyAlignment="1" applyProtection="1">
      <alignment horizontal="center" vertical="center" wrapText="1"/>
      <protection/>
    </xf>
    <xf numFmtId="0" fontId="7" fillId="5" borderId="2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0" fontId="12" fillId="5" borderId="16" xfId="0" applyFont="1" applyFill="1" applyBorder="1" applyAlignment="1">
      <alignment horizontal="center"/>
    </xf>
    <xf numFmtId="0" fontId="7" fillId="3" borderId="1" xfId="0" applyNumberFormat="1" applyFont="1" applyFill="1" applyBorder="1" applyAlignment="1">
      <alignment horizontal="center" vertical="center"/>
    </xf>
    <xf numFmtId="0" fontId="7" fillId="3" borderId="17" xfId="0" applyNumberFormat="1" applyFont="1" applyFill="1" applyBorder="1" applyAlignment="1">
      <alignment horizontal="center" vertical="center"/>
    </xf>
    <xf numFmtId="0" fontId="14" fillId="4" borderId="18" xfId="0" applyFont="1" applyFill="1" applyBorder="1"/>
    <xf numFmtId="0" fontId="0" fillId="4" borderId="18" xfId="0" applyFill="1" applyBorder="1"/>
    <xf numFmtId="0" fontId="0" fillId="4" borderId="19" xfId="0" applyFill="1" applyBorder="1"/>
    <xf numFmtId="166" fontId="11" fillId="4" borderId="19" xfId="0" applyNumberFormat="1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 vertical="center" wrapText="1"/>
    </xf>
    <xf numFmtId="49" fontId="13" fillId="6" borderId="20" xfId="0" applyNumberFormat="1" applyFont="1" applyFill="1" applyBorder="1" applyAlignment="1">
      <alignment horizontal="center" vertical="center" wrapText="1"/>
    </xf>
    <xf numFmtId="49" fontId="9" fillId="6" borderId="1" xfId="0" applyNumberFormat="1" applyFont="1" applyFill="1" applyBorder="1" applyAlignment="1">
      <alignment horizontal="center" vertical="center" wrapText="1"/>
    </xf>
    <xf numFmtId="49" fontId="9" fillId="6" borderId="11" xfId="0" applyNumberFormat="1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49" fontId="13" fillId="6" borderId="15" xfId="0" applyNumberFormat="1" applyFont="1" applyFill="1" applyBorder="1" applyAlignment="1">
      <alignment vertical="center" wrapText="1"/>
    </xf>
    <xf numFmtId="0" fontId="7" fillId="6" borderId="15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6" borderId="15" xfId="0" applyNumberFormat="1" applyFont="1" applyFill="1" applyBorder="1" applyAlignment="1">
      <alignment horizontal="center"/>
    </xf>
    <xf numFmtId="169" fontId="7" fillId="3" borderId="15" xfId="0" applyNumberFormat="1" applyFont="1" applyFill="1" applyBorder="1" applyAlignment="1">
      <alignment horizontal="right"/>
    </xf>
    <xf numFmtId="169" fontId="7" fillId="3" borderId="22" xfId="0" applyNumberFormat="1" applyFont="1" applyFill="1" applyBorder="1" applyAlignment="1">
      <alignment horizontal="right"/>
    </xf>
    <xf numFmtId="0" fontId="7" fillId="3" borderId="15" xfId="0" applyNumberFormat="1" applyFont="1" applyFill="1" applyBorder="1" applyAlignment="1">
      <alignment horizontal="center"/>
    </xf>
    <xf numFmtId="0" fontId="7" fillId="3" borderId="22" xfId="0" applyNumberFormat="1" applyFont="1" applyFill="1" applyBorder="1" applyAlignment="1">
      <alignment horizontal="center"/>
    </xf>
    <xf numFmtId="49" fontId="13" fillId="6" borderId="21" xfId="0" applyNumberFormat="1" applyFont="1" applyFill="1" applyBorder="1" applyAlignment="1">
      <alignment vertical="center" wrapText="1"/>
    </xf>
    <xf numFmtId="0" fontId="7" fillId="6" borderId="23" xfId="0" applyFont="1" applyFill="1" applyBorder="1" applyAlignment="1">
      <alignment horizontal="center"/>
    </xf>
    <xf numFmtId="0" fontId="7" fillId="6" borderId="22" xfId="0" applyFont="1" applyFill="1" applyBorder="1" applyAlignment="1">
      <alignment horizontal="center"/>
    </xf>
    <xf numFmtId="165" fontId="8" fillId="0" borderId="1" xfId="0" applyNumberFormat="1" applyFont="1" applyFill="1" applyBorder="1"/>
    <xf numFmtId="165" fontId="8" fillId="0" borderId="7" xfId="0" applyNumberFormat="1" applyFont="1" applyFill="1" applyBorder="1"/>
    <xf numFmtId="0" fontId="15" fillId="5" borderId="1" xfId="0" applyFont="1" applyFill="1" applyBorder="1" applyAlignment="1">
      <alignment horizontal="center" vertical="center" wrapText="1"/>
    </xf>
    <xf numFmtId="0" fontId="15" fillId="5" borderId="24" xfId="0" applyFont="1" applyFill="1" applyBorder="1" applyAlignment="1">
      <alignment horizontal="center" vertical="center" wrapText="1"/>
    </xf>
    <xf numFmtId="9" fontId="15" fillId="5" borderId="13" xfId="0" applyNumberFormat="1" applyFont="1" applyFill="1" applyBorder="1" applyAlignment="1">
      <alignment horizontal="center" vertical="center" wrapText="1"/>
    </xf>
    <xf numFmtId="166" fontId="11" fillId="4" borderId="3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 wrapText="1"/>
    </xf>
    <xf numFmtId="0" fontId="0" fillId="4" borderId="24" xfId="0" applyFill="1" applyBorder="1"/>
    <xf numFmtId="0" fontId="15" fillId="4" borderId="24" xfId="0" applyFont="1" applyFill="1" applyBorder="1" applyAlignment="1">
      <alignment horizontal="center" vertical="center" wrapText="1"/>
    </xf>
    <xf numFmtId="165" fontId="19" fillId="4" borderId="24" xfId="0" applyNumberFormat="1" applyFont="1" applyFill="1" applyBorder="1" applyAlignment="1">
      <alignment horizontal="center" vertical="center" wrapText="1"/>
    </xf>
    <xf numFmtId="167" fontId="12" fillId="4" borderId="0" xfId="0" applyNumberFormat="1" applyFont="1" applyFill="1" applyBorder="1" applyAlignment="1">
      <alignment vertical="center"/>
    </xf>
    <xf numFmtId="0" fontId="12" fillId="4" borderId="0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9" fontId="15" fillId="4" borderId="1" xfId="0" applyNumberFormat="1" applyFont="1" applyFill="1" applyBorder="1" applyAlignment="1">
      <alignment horizontal="center" vertical="center" wrapText="1"/>
    </xf>
    <xf numFmtId="165" fontId="19" fillId="4" borderId="25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 applyProtection="1">
      <alignment horizontal="center" vertical="center" wrapText="1"/>
      <protection/>
    </xf>
    <xf numFmtId="0" fontId="3" fillId="6" borderId="2" xfId="0" applyFont="1" applyFill="1" applyBorder="1" applyAlignment="1" applyProtection="1">
      <alignment horizontal="center" vertical="center" wrapText="1"/>
      <protection/>
    </xf>
    <xf numFmtId="165" fontId="9" fillId="3" borderId="2" xfId="0" applyNumberFormat="1" applyFont="1" applyFill="1" applyBorder="1" applyAlignment="1" applyProtection="1">
      <alignment horizontal="center" vertical="center" wrapText="1"/>
      <protection/>
    </xf>
    <xf numFmtId="0" fontId="9" fillId="7" borderId="26" xfId="0" applyFont="1" applyFill="1" applyBorder="1" applyAlignment="1" applyProtection="1">
      <alignment vertical="center" wrapText="1"/>
      <protection/>
    </xf>
    <xf numFmtId="0" fontId="9" fillId="7" borderId="27" xfId="0" applyFont="1" applyFill="1" applyBorder="1" applyAlignment="1" applyProtection="1">
      <alignment vertical="center" wrapText="1"/>
      <protection/>
    </xf>
    <xf numFmtId="0" fontId="9" fillId="7" borderId="28" xfId="0" applyFont="1" applyFill="1" applyBorder="1" applyAlignment="1" applyProtection="1">
      <alignment vertical="center" wrapText="1"/>
      <protection/>
    </xf>
    <xf numFmtId="0" fontId="9" fillId="6" borderId="1" xfId="0" applyFont="1" applyFill="1" applyBorder="1" applyAlignment="1" applyProtection="1">
      <alignment horizontal="center" vertical="center" wrapText="1"/>
      <protection/>
    </xf>
    <xf numFmtId="0" fontId="9" fillId="2" borderId="4" xfId="0" applyFont="1" applyFill="1" applyBorder="1" applyAlignment="1" applyProtection="1">
      <alignment horizontal="center" vertical="center" wrapText="1"/>
      <protection/>
    </xf>
    <xf numFmtId="0" fontId="21" fillId="4" borderId="2" xfId="0" applyFont="1" applyFill="1" applyBorder="1" applyAlignment="1">
      <alignment horizontal="center" vertical="center" wrapText="1"/>
    </xf>
    <xf numFmtId="14" fontId="21" fillId="4" borderId="27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 applyProtection="1">
      <alignment horizontal="center" vertical="center" wrapText="1"/>
      <protection/>
    </xf>
    <xf numFmtId="0" fontId="3" fillId="7" borderId="2" xfId="0" applyFont="1" applyFill="1" applyBorder="1" applyAlignment="1" applyProtection="1">
      <alignment horizontal="center" vertical="center" wrapText="1"/>
      <protection/>
    </xf>
    <xf numFmtId="0" fontId="3" fillId="6" borderId="4" xfId="0" applyFont="1" applyFill="1" applyBorder="1" applyAlignment="1" applyProtection="1">
      <alignment horizontal="center" vertical="center" wrapText="1"/>
      <protection/>
    </xf>
    <xf numFmtId="165" fontId="8" fillId="3" borderId="7" xfId="0" applyNumberFormat="1" applyFont="1" applyFill="1" applyBorder="1" applyAlignment="1" applyProtection="1">
      <alignment vertical="center" wrapText="1"/>
      <protection/>
    </xf>
    <xf numFmtId="0" fontId="3" fillId="9" borderId="4" xfId="0" applyFont="1" applyFill="1" applyBorder="1" applyAlignment="1" applyProtection="1">
      <alignment horizontal="center" vertical="center" wrapText="1"/>
      <protection/>
    </xf>
    <xf numFmtId="0" fontId="3" fillId="9" borderId="1" xfId="0" applyFont="1" applyFill="1" applyBorder="1" applyAlignment="1" applyProtection="1">
      <alignment horizontal="center" vertical="center" wrapText="1"/>
      <protection/>
    </xf>
    <xf numFmtId="0" fontId="3" fillId="9" borderId="7" xfId="0" applyFont="1" applyFill="1" applyBorder="1" applyAlignment="1" applyProtection="1">
      <alignment horizontal="center" vertical="center" wrapText="1"/>
      <protection/>
    </xf>
    <xf numFmtId="0" fontId="3" fillId="9" borderId="8" xfId="0" applyFont="1" applyFill="1" applyBorder="1" applyAlignment="1" applyProtection="1">
      <alignment horizontal="center" vertical="center" wrapText="1"/>
      <protection/>
    </xf>
    <xf numFmtId="0" fontId="13" fillId="6" borderId="1" xfId="0" applyFont="1" applyFill="1" applyBorder="1" applyAlignment="1" applyProtection="1">
      <alignment horizontal="center" vertical="center" wrapText="1"/>
      <protection/>
    </xf>
    <xf numFmtId="0" fontId="9" fillId="6" borderId="4" xfId="0" applyFont="1" applyFill="1" applyBorder="1" applyAlignment="1" applyProtection="1">
      <alignment horizontal="center" vertical="center" wrapText="1"/>
      <protection/>
    </xf>
    <xf numFmtId="0" fontId="13" fillId="6" borderId="4" xfId="0" applyFont="1" applyFill="1" applyBorder="1" applyAlignment="1" applyProtection="1">
      <alignment horizontal="center" vertical="center" wrapText="1"/>
      <protection/>
    </xf>
    <xf numFmtId="0" fontId="13" fillId="3" borderId="4" xfId="0" applyFont="1" applyFill="1" applyBorder="1" applyAlignment="1" applyProtection="1">
      <alignment horizontal="center" vertical="center" wrapText="1"/>
      <protection/>
    </xf>
    <xf numFmtId="166" fontId="26" fillId="4" borderId="0" xfId="0" applyNumberFormat="1" applyFont="1" applyFill="1" applyBorder="1" applyAlignment="1" applyProtection="1">
      <alignment horizontal="center"/>
      <protection locked="0"/>
    </xf>
    <xf numFmtId="165" fontId="9" fillId="10" borderId="1" xfId="0" applyNumberFormat="1" applyFont="1" applyFill="1" applyBorder="1" applyAlignment="1" applyProtection="1">
      <alignment horizontal="center" vertical="center" wrapText="1"/>
      <protection/>
    </xf>
    <xf numFmtId="0" fontId="9" fillId="11" borderId="1" xfId="0" applyFont="1" applyFill="1" applyBorder="1" applyAlignment="1" applyProtection="1">
      <alignment horizontal="center" vertical="center" wrapText="1"/>
      <protection/>
    </xf>
    <xf numFmtId="0" fontId="13" fillId="10" borderId="1" xfId="0" applyFont="1" applyFill="1" applyBorder="1" applyAlignment="1" applyProtection="1">
      <alignment horizontal="center" vertical="center" wrapText="1"/>
      <protection/>
    </xf>
    <xf numFmtId="165" fontId="28" fillId="8" borderId="1" xfId="0" applyNumberFormat="1" applyFont="1" applyFill="1" applyBorder="1" applyAlignment="1" applyProtection="1">
      <alignment vertical="center" wrapText="1"/>
      <protection/>
    </xf>
    <xf numFmtId="0" fontId="8" fillId="12" borderId="1" xfId="0" applyFont="1" applyFill="1" applyBorder="1" applyAlignment="1" applyProtection="1">
      <alignment horizontal="center" vertical="center" wrapText="1"/>
      <protection locked="0"/>
    </xf>
    <xf numFmtId="49" fontId="8" fillId="12" borderId="1" xfId="0" applyNumberFormat="1" applyFont="1" applyFill="1" applyBorder="1" applyAlignment="1" applyProtection="1">
      <alignment horizontal="center" vertical="center" wrapText="1"/>
      <protection locked="0"/>
    </xf>
    <xf numFmtId="1" fontId="8" fillId="12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12" borderId="0" xfId="0" applyNumberFormat="1" applyFont="1" applyFill="1" applyBorder="1" applyAlignment="1" applyProtection="1">
      <alignment horizontal="center" vertical="center" wrapText="1"/>
      <protection locked="0"/>
    </xf>
    <xf numFmtId="1" fontId="8" fillId="12" borderId="2" xfId="0" applyNumberFormat="1" applyFont="1" applyFill="1" applyBorder="1" applyAlignment="1" applyProtection="1">
      <alignment horizontal="center" vertical="center" wrapText="1"/>
      <protection locked="0"/>
    </xf>
    <xf numFmtId="164" fontId="8" fillId="12" borderId="1" xfId="0" applyNumberFormat="1" applyFont="1" applyFill="1" applyBorder="1" applyAlignment="1" applyProtection="1">
      <alignment vertical="center" wrapText="1"/>
      <protection locked="0"/>
    </xf>
    <xf numFmtId="168" fontId="8" fillId="12" borderId="4" xfId="0" applyNumberFormat="1" applyFont="1" applyFill="1" applyBorder="1" applyAlignment="1" applyProtection="1">
      <alignment vertical="center" wrapText="1"/>
      <protection locked="0"/>
    </xf>
    <xf numFmtId="1" fontId="8" fillId="12" borderId="7" xfId="0" applyNumberFormat="1" applyFont="1" applyFill="1" applyBorder="1" applyAlignment="1" applyProtection="1">
      <alignment horizontal="center" vertical="center" wrapText="1"/>
      <protection locked="0"/>
    </xf>
    <xf numFmtId="165" fontId="9" fillId="12" borderId="4" xfId="0" applyNumberFormat="1" applyFont="1" applyFill="1" applyBorder="1" applyAlignment="1" applyProtection="1">
      <alignment horizontal="center" vertical="center" wrapText="1"/>
      <protection locked="0"/>
    </xf>
    <xf numFmtId="49" fontId="8" fillId="12" borderId="20" xfId="0" applyNumberFormat="1" applyFont="1" applyFill="1" applyBorder="1" applyAlignment="1" applyProtection="1">
      <alignment horizontal="center" vertical="center" wrapText="1"/>
      <protection locked="0"/>
    </xf>
    <xf numFmtId="49" fontId="8" fillId="12" borderId="7" xfId="0" applyNumberFormat="1" applyFont="1" applyFill="1" applyBorder="1" applyAlignment="1" applyProtection="1">
      <alignment horizontal="center" vertical="center" wrapText="1"/>
      <protection locked="0"/>
    </xf>
    <xf numFmtId="166" fontId="27" fillId="4" borderId="29" xfId="0" applyNumberFormat="1" applyFont="1" applyFill="1" applyBorder="1" applyAlignment="1" applyProtection="1">
      <alignment horizontal="center"/>
      <protection locked="0"/>
    </xf>
    <xf numFmtId="0" fontId="26" fillId="4" borderId="0" xfId="0" applyFont="1" applyFill="1" applyProtection="1">
      <protection/>
    </xf>
    <xf numFmtId="0" fontId="27" fillId="4" borderId="0" xfId="0" applyFont="1" applyFill="1" applyProtection="1">
      <protection/>
    </xf>
    <xf numFmtId="0" fontId="25" fillId="12" borderId="3" xfId="0" applyFont="1" applyFill="1" applyBorder="1" applyProtection="1">
      <protection/>
    </xf>
    <xf numFmtId="0" fontId="25" fillId="4" borderId="0" xfId="0" applyFont="1" applyFill="1" applyProtection="1">
      <protection/>
    </xf>
    <xf numFmtId="0" fontId="25" fillId="4" borderId="0" xfId="0" applyFont="1" applyFill="1"/>
    <xf numFmtId="165" fontId="18" fillId="12" borderId="1" xfId="0" applyNumberFormat="1" applyFont="1" applyFill="1" applyBorder="1" applyAlignment="1" applyProtection="1">
      <alignment vertical="center"/>
      <protection locked="0"/>
    </xf>
    <xf numFmtId="166" fontId="26" fillId="12" borderId="30" xfId="0" applyNumberFormat="1" applyFont="1" applyFill="1" applyBorder="1" applyAlignment="1" applyProtection="1">
      <alignment horizontal="center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/>
    </xf>
    <xf numFmtId="0" fontId="13" fillId="4" borderId="1" xfId="0" applyFont="1" applyFill="1" applyBorder="1" applyAlignment="1" applyProtection="1">
      <alignment horizontal="center" vertical="center" wrapText="1"/>
      <protection/>
    </xf>
    <xf numFmtId="0" fontId="3" fillId="4" borderId="1" xfId="0" applyFont="1" applyFill="1" applyBorder="1" applyAlignment="1" applyProtection="1">
      <alignment horizontal="center" vertical="center" wrapText="1"/>
      <protection/>
    </xf>
    <xf numFmtId="0" fontId="29" fillId="13" borderId="0" xfId="0" applyFont="1" applyFill="1" applyProtection="1">
      <protection/>
    </xf>
    <xf numFmtId="0" fontId="0" fillId="13" borderId="0" xfId="0" applyFill="1" applyProtection="1">
      <protection/>
    </xf>
    <xf numFmtId="0" fontId="35" fillId="13" borderId="0" xfId="0" applyFont="1" applyFill="1" applyProtection="1">
      <protection/>
    </xf>
    <xf numFmtId="164" fontId="29" fillId="13" borderId="0" xfId="0" applyNumberFormat="1" applyFont="1" applyFill="1" applyProtection="1">
      <protection/>
    </xf>
    <xf numFmtId="164" fontId="0" fillId="13" borderId="0" xfId="0" applyNumberFormat="1" applyFill="1" applyProtection="1">
      <protection/>
    </xf>
    <xf numFmtId="164" fontId="0" fillId="13" borderId="0" xfId="0" applyNumberFormat="1" applyFill="1" applyBorder="1" applyProtection="1">
      <protection/>
    </xf>
    <xf numFmtId="0" fontId="9" fillId="4" borderId="31" xfId="0" applyFont="1" applyFill="1" applyBorder="1" applyAlignment="1" applyProtection="1">
      <alignment horizontal="center" vertical="center" wrapText="1"/>
      <protection/>
    </xf>
    <xf numFmtId="0" fontId="3" fillId="4" borderId="11" xfId="0" applyFont="1" applyFill="1" applyBorder="1" applyAlignment="1" applyProtection="1">
      <alignment horizontal="center" vertical="center" wrapText="1"/>
      <protection/>
    </xf>
    <xf numFmtId="0" fontId="3" fillId="4" borderId="10" xfId="0" applyFont="1" applyFill="1" applyBorder="1" applyAlignment="1" applyProtection="1">
      <alignment horizontal="center" vertical="center" wrapText="1"/>
      <protection/>
    </xf>
    <xf numFmtId="0" fontId="3" fillId="4" borderId="12" xfId="0" applyFont="1" applyFill="1" applyBorder="1" applyAlignment="1" applyProtection="1">
      <alignment horizontal="center" vertical="center" wrapText="1"/>
      <protection/>
    </xf>
    <xf numFmtId="0" fontId="3" fillId="4" borderId="17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vertical="center" wrapText="1"/>
      <protection/>
    </xf>
    <xf numFmtId="0" fontId="9" fillId="4" borderId="33" xfId="0" applyFont="1" applyFill="1" applyBorder="1" applyAlignment="1" applyProtection="1">
      <alignment vertical="center" wrapText="1"/>
      <protection/>
    </xf>
    <xf numFmtId="0" fontId="9" fillId="4" borderId="9" xfId="0" applyFont="1" applyFill="1" applyBorder="1" applyAlignment="1" applyProtection="1">
      <alignment vertical="center" wrapText="1"/>
      <protection/>
    </xf>
    <xf numFmtId="9" fontId="18" fillId="12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12" borderId="1" xfId="0" applyFill="1" applyBorder="1" applyProtection="1">
      <protection locked="0"/>
    </xf>
    <xf numFmtId="0" fontId="0" fillId="4" borderId="0" xfId="0" applyFont="1" applyFill="1" applyBorder="1"/>
    <xf numFmtId="0" fontId="8" fillId="4" borderId="0" xfId="0" applyFont="1" applyFill="1" applyBorder="1" applyAlignment="1">
      <alignment/>
    </xf>
    <xf numFmtId="0" fontId="2" fillId="12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wrapText="1"/>
    </xf>
    <xf numFmtId="168" fontId="8" fillId="3" borderId="8" xfId="0" applyNumberFormat="1" applyFont="1" applyFill="1" applyBorder="1" applyAlignment="1" applyProtection="1">
      <alignment vertical="center" wrapText="1"/>
      <protection/>
    </xf>
    <xf numFmtId="1" fontId="3" fillId="4" borderId="1" xfId="0" applyNumberFormat="1" applyFont="1" applyFill="1" applyBorder="1" applyAlignment="1" applyProtection="1">
      <alignment horizontal="center" vertical="center" wrapText="1"/>
      <protection/>
    </xf>
    <xf numFmtId="165" fontId="3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4" borderId="1" xfId="0" applyNumberFormat="1" applyFill="1" applyBorder="1"/>
    <xf numFmtId="0" fontId="42" fillId="4" borderId="34" xfId="0" applyFont="1" applyFill="1" applyBorder="1" applyAlignment="1" applyProtection="1">
      <alignment horizontal="center" vertical="center" wrapText="1"/>
      <protection/>
    </xf>
    <xf numFmtId="0" fontId="42" fillId="4" borderId="35" xfId="0" applyFont="1" applyFill="1" applyBorder="1" applyAlignment="1" applyProtection="1">
      <alignment horizontal="center" vertical="center" wrapText="1"/>
      <protection/>
    </xf>
    <xf numFmtId="0" fontId="16" fillId="4" borderId="36" xfId="0" applyFont="1" applyFill="1" applyBorder="1" applyAlignment="1" applyProtection="1">
      <alignment vertical="center" wrapText="1"/>
      <protection/>
    </xf>
    <xf numFmtId="0" fontId="16" fillId="4" borderId="35" xfId="0" applyFont="1" applyFill="1" applyBorder="1" applyAlignment="1" applyProtection="1">
      <alignment vertical="center" wrapText="1"/>
      <protection/>
    </xf>
    <xf numFmtId="0" fontId="16" fillId="4" borderId="37" xfId="0" applyFont="1" applyFill="1" applyBorder="1" applyAlignment="1" applyProtection="1">
      <alignment vertical="center" wrapText="1"/>
      <protection/>
    </xf>
    <xf numFmtId="3" fontId="42" fillId="4" borderId="35" xfId="0" applyNumberFormat="1" applyFont="1" applyFill="1" applyBorder="1" applyAlignment="1" applyProtection="1">
      <alignment horizontal="center" vertical="center" wrapText="1"/>
      <protection/>
    </xf>
    <xf numFmtId="3" fontId="42" fillId="4" borderId="38" xfId="0" applyNumberFormat="1" applyFont="1" applyFill="1" applyBorder="1" applyAlignment="1" applyProtection="1">
      <alignment horizontal="center" vertical="center" wrapText="1"/>
      <protection/>
    </xf>
    <xf numFmtId="3" fontId="42" fillId="4" borderId="37" xfId="0" applyNumberFormat="1" applyFont="1" applyFill="1" applyBorder="1" applyAlignment="1" applyProtection="1">
      <alignment horizontal="center" vertical="center" wrapText="1"/>
      <protection/>
    </xf>
    <xf numFmtId="49" fontId="8" fillId="12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4" xfId="0" applyFont="1" applyFill="1" applyBorder="1" applyAlignment="1">
      <alignment horizontal="left"/>
    </xf>
    <xf numFmtId="0" fontId="0" fillId="6" borderId="31" xfId="0" applyFont="1" applyFill="1" applyBorder="1" applyAlignment="1">
      <alignment horizontal="left"/>
    </xf>
    <xf numFmtId="0" fontId="0" fillId="6" borderId="11" xfId="0" applyFont="1" applyFill="1" applyBorder="1" applyAlignment="1">
      <alignment horizontal="left"/>
    </xf>
    <xf numFmtId="2" fontId="7" fillId="3" borderId="7" xfId="0" applyNumberFormat="1" applyFont="1" applyFill="1" applyBorder="1" applyAlignment="1">
      <alignment horizontal="center"/>
    </xf>
    <xf numFmtId="2" fontId="7" fillId="3" borderId="28" xfId="0" applyNumberFormat="1" applyFont="1" applyFill="1" applyBorder="1" applyAlignment="1">
      <alignment horizontal="center"/>
    </xf>
    <xf numFmtId="2" fontId="7" fillId="3" borderId="17" xfId="0" applyNumberFormat="1" applyFont="1" applyFill="1" applyBorder="1" applyAlignment="1">
      <alignment horizontal="center"/>
    </xf>
    <xf numFmtId="0" fontId="43" fillId="4" borderId="0" xfId="0" applyFont="1" applyFill="1" applyProtection="1">
      <protection/>
    </xf>
    <xf numFmtId="165" fontId="3" fillId="4" borderId="20" xfId="0" applyNumberFormat="1" applyFont="1" applyFill="1" applyBorder="1" applyAlignment="1" applyProtection="1">
      <alignment horizontal="center" vertical="center" wrapText="1"/>
      <protection/>
    </xf>
    <xf numFmtId="165" fontId="9" fillId="4" borderId="1" xfId="0" applyNumberFormat="1" applyFont="1" applyFill="1" applyBorder="1" applyAlignment="1" applyProtection="1">
      <alignment horizontal="center" vertical="center" wrapText="1"/>
      <protection/>
    </xf>
    <xf numFmtId="165" fontId="9" fillId="4" borderId="27" xfId="0" applyNumberFormat="1" applyFont="1" applyFill="1" applyBorder="1" applyAlignment="1" applyProtection="1">
      <alignment horizontal="center" vertical="center" wrapText="1"/>
      <protection/>
    </xf>
    <xf numFmtId="165" fontId="44" fillId="4" borderId="39" xfId="0" applyNumberFormat="1" applyFont="1" applyFill="1" applyBorder="1" applyAlignment="1" applyProtection="1">
      <alignment horizontal="center" vertical="center" wrapText="1"/>
      <protection/>
    </xf>
    <xf numFmtId="165" fontId="42" fillId="4" borderId="33" xfId="0" applyNumberFormat="1" applyFont="1" applyFill="1" applyBorder="1" applyAlignment="1" applyProtection="1">
      <alignment horizontal="center" vertical="center" wrapText="1"/>
      <protection/>
    </xf>
    <xf numFmtId="165" fontId="42" fillId="4" borderId="40" xfId="0" applyNumberFormat="1" applyFont="1" applyFill="1" applyBorder="1" applyAlignment="1" applyProtection="1">
      <alignment horizontal="center" vertical="center" wrapText="1"/>
      <protection/>
    </xf>
    <xf numFmtId="165" fontId="42" fillId="12" borderId="41" xfId="0" applyNumberFormat="1" applyFont="1" applyFill="1" applyBorder="1" applyAlignment="1" applyProtection="1">
      <alignment horizontal="center" vertical="center" wrapText="1"/>
      <protection locked="0"/>
    </xf>
    <xf numFmtId="0" fontId="45" fillId="4" borderId="0" xfId="0" applyFont="1" applyFill="1" applyProtection="1">
      <protection/>
    </xf>
    <xf numFmtId="0" fontId="7" fillId="4" borderId="34" xfId="0" applyFont="1" applyFill="1" applyBorder="1" applyAlignment="1" applyProtection="1">
      <alignment horizontal="center" vertical="center" wrapText="1"/>
      <protection/>
    </xf>
    <xf numFmtId="0" fontId="7" fillId="4" borderId="35" xfId="0" applyFont="1" applyFill="1" applyBorder="1" applyAlignment="1" applyProtection="1">
      <alignment horizontal="center" vertical="center" wrapText="1"/>
      <protection/>
    </xf>
    <xf numFmtId="0" fontId="7" fillId="4" borderId="37" xfId="0" applyFont="1" applyFill="1" applyBorder="1" applyAlignment="1" applyProtection="1">
      <alignment horizontal="center" vertical="center" wrapText="1"/>
      <protection/>
    </xf>
    <xf numFmtId="49" fontId="0" fillId="4" borderId="27" xfId="0" applyNumberFormat="1" applyFill="1" applyBorder="1" applyProtection="1">
      <protection/>
    </xf>
    <xf numFmtId="49" fontId="0" fillId="4" borderId="1" xfId="0" applyNumberFormat="1" applyFill="1" applyBorder="1" applyProtection="1">
      <protection/>
    </xf>
    <xf numFmtId="0" fontId="31" fillId="4" borderId="0" xfId="0" applyFont="1" applyFill="1" applyProtection="1">
      <protection/>
    </xf>
    <xf numFmtId="0" fontId="32" fillId="4" borderId="0" xfId="0" applyFont="1" applyFill="1" applyBorder="1" applyAlignment="1" applyProtection="1">
      <alignment vertical="center" wrapText="1"/>
      <protection/>
    </xf>
    <xf numFmtId="0" fontId="31" fillId="4" borderId="0" xfId="0" applyFont="1" applyFill="1" applyBorder="1" applyProtection="1">
      <protection/>
    </xf>
    <xf numFmtId="165" fontId="34" fillId="14" borderId="0" xfId="0" applyNumberFormat="1" applyFont="1" applyFill="1" applyBorder="1" applyAlignment="1" applyProtection="1">
      <alignment vertical="center" wrapText="1"/>
      <protection/>
    </xf>
    <xf numFmtId="0" fontId="34" fillId="4" borderId="0" xfId="0" applyFont="1" applyFill="1" applyBorder="1" applyAlignment="1" applyProtection="1">
      <alignment vertical="center" wrapText="1"/>
      <protection/>
    </xf>
    <xf numFmtId="166" fontId="27" fillId="4" borderId="0" xfId="0" applyNumberFormat="1" applyFont="1" applyFill="1" applyBorder="1" applyAlignment="1" applyProtection="1">
      <alignment horizontal="center"/>
      <protection/>
    </xf>
    <xf numFmtId="166" fontId="26" fillId="4" borderId="0" xfId="0" applyNumberFormat="1" applyFont="1" applyFill="1" applyBorder="1" applyAlignment="1" applyProtection="1">
      <alignment horizontal="center"/>
      <protection/>
    </xf>
    <xf numFmtId="166" fontId="11" fillId="4" borderId="0" xfId="0" applyNumberFormat="1" applyFont="1" applyFill="1" applyBorder="1" applyAlignment="1" applyProtection="1">
      <alignment horizontal="center"/>
      <protection/>
    </xf>
    <xf numFmtId="0" fontId="8" fillId="4" borderId="27" xfId="0" applyFont="1" applyFill="1" applyBorder="1" applyAlignment="1" applyProtection="1">
      <alignment horizontal="center" vertical="center" wrapText="1"/>
      <protection/>
    </xf>
    <xf numFmtId="49" fontId="8" fillId="4" borderId="27" xfId="0" applyNumberFormat="1" applyFont="1" applyFill="1" applyBorder="1" applyAlignment="1" applyProtection="1">
      <alignment horizontal="center" vertical="center" wrapText="1"/>
      <protection/>
    </xf>
    <xf numFmtId="1" fontId="8" fillId="4" borderId="27" xfId="0" applyNumberFormat="1" applyFont="1" applyFill="1" applyBorder="1" applyAlignment="1" applyProtection="1">
      <alignment horizontal="center" vertical="center" wrapText="1"/>
      <protection/>
    </xf>
    <xf numFmtId="3" fontId="8" fillId="4" borderId="27" xfId="0" applyNumberFormat="1" applyFont="1" applyFill="1" applyBorder="1" applyAlignment="1" applyProtection="1">
      <alignment horizontal="center" vertical="center" wrapText="1"/>
      <protection/>
    </xf>
    <xf numFmtId="3" fontId="8" fillId="4" borderId="42" xfId="0" applyNumberFormat="1" applyFont="1" applyFill="1" applyBorder="1" applyAlignment="1" applyProtection="1">
      <alignment horizontal="center" vertical="center" wrapText="1"/>
      <protection/>
    </xf>
    <xf numFmtId="3" fontId="8" fillId="4" borderId="28" xfId="0" applyNumberFormat="1" applyFont="1" applyFill="1" applyBorder="1" applyAlignment="1" applyProtection="1">
      <alignment horizontal="center" vertical="center" wrapText="1"/>
      <protection/>
    </xf>
    <xf numFmtId="49" fontId="8" fillId="4" borderId="26" xfId="0" applyNumberFormat="1" applyFont="1" applyFill="1" applyBorder="1" applyAlignment="1" applyProtection="1">
      <alignment horizontal="center" vertical="center" wrapText="1"/>
      <protection/>
    </xf>
    <xf numFmtId="49" fontId="8" fillId="4" borderId="28" xfId="0" applyNumberFormat="1" applyFont="1" applyFill="1" applyBorder="1" applyAlignment="1" applyProtection="1">
      <alignment horizontal="center" vertical="center" wrapText="1"/>
      <protection/>
    </xf>
    <xf numFmtId="0" fontId="36" fillId="4" borderId="0" xfId="0" applyFont="1" applyFill="1" applyBorder="1" applyAlignment="1">
      <alignment horizontal="center" vertical="center"/>
    </xf>
    <xf numFmtId="0" fontId="8" fillId="4" borderId="0" xfId="0" applyFont="1" applyFill="1" applyBorder="1"/>
    <xf numFmtId="0" fontId="43" fillId="4" borderId="0" xfId="0" applyFont="1" applyFill="1" applyBorder="1" applyProtection="1">
      <protection/>
    </xf>
    <xf numFmtId="0" fontId="0" fillId="4" borderId="0" xfId="0" applyFill="1" applyBorder="1" applyProtection="1">
      <protection/>
    </xf>
    <xf numFmtId="0" fontId="26" fillId="4" borderId="0" xfId="0" applyFont="1" applyFill="1" applyBorder="1" applyProtection="1">
      <protection/>
    </xf>
    <xf numFmtId="0" fontId="27" fillId="4" borderId="0" xfId="0" applyFont="1" applyFill="1" applyBorder="1" applyProtection="1">
      <protection/>
    </xf>
    <xf numFmtId="0" fontId="41" fillId="4" borderId="0" xfId="0" applyFont="1" applyFill="1" applyBorder="1" applyAlignment="1">
      <alignment horizontal="left" vertical="center"/>
    </xf>
    <xf numFmtId="0" fontId="37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40" fillId="4" borderId="1" xfId="0" applyFont="1" applyFill="1" applyBorder="1" applyAlignment="1">
      <alignment horizontal="center" vertical="center" wrapText="1"/>
    </xf>
    <xf numFmtId="0" fontId="38" fillId="4" borderId="1" xfId="0" applyFont="1" applyFill="1" applyBorder="1" applyAlignment="1">
      <alignment horizontal="center" vertical="center" wrapText="1"/>
    </xf>
    <xf numFmtId="0" fontId="40" fillId="4" borderId="0" xfId="0" applyFont="1" applyFill="1" applyBorder="1" applyAlignment="1">
      <alignment vertical="center" wrapText="1"/>
    </xf>
    <xf numFmtId="0" fontId="8" fillId="12" borderId="1" xfId="0" applyFont="1" applyFill="1" applyBorder="1" applyAlignment="1">
      <alignment/>
    </xf>
    <xf numFmtId="0" fontId="9" fillId="11" borderId="1" xfId="0" applyFont="1" applyFill="1" applyBorder="1" applyAlignment="1" applyProtection="1">
      <alignment horizontal="center" vertical="center" wrapText="1"/>
      <protection/>
    </xf>
    <xf numFmtId="0" fontId="9" fillId="6" borderId="1" xfId="0" applyFont="1" applyFill="1" applyBorder="1" applyAlignment="1" applyProtection="1">
      <alignment horizontal="center" vertical="center" wrapText="1"/>
      <protection/>
    </xf>
    <xf numFmtId="0" fontId="9" fillId="6" borderId="4" xfId="0" applyFont="1" applyFill="1" applyBorder="1" applyAlignment="1" applyProtection="1">
      <alignment horizontal="center" vertical="center" wrapText="1"/>
      <protection/>
    </xf>
    <xf numFmtId="165" fontId="18" fillId="12" borderId="1" xfId="0" applyNumberFormat="1" applyFont="1" applyFill="1" applyBorder="1" applyAlignment="1" applyProtection="1">
      <alignment vertical="center" wrapText="1"/>
      <protection locked="0"/>
    </xf>
    <xf numFmtId="4" fontId="3" fillId="4" borderId="1" xfId="0" applyNumberFormat="1" applyFont="1" applyFill="1" applyBorder="1" applyAlignment="1" applyProtection="1">
      <alignment horizontal="center" vertical="center" wrapText="1"/>
      <protection/>
    </xf>
    <xf numFmtId="170" fontId="8" fillId="12" borderId="4" xfId="0" applyNumberFormat="1" applyFont="1" applyFill="1" applyBorder="1" applyAlignment="1" applyProtection="1">
      <alignment vertical="center" wrapText="1"/>
      <protection locked="0"/>
    </xf>
    <xf numFmtId="170" fontId="8" fillId="12" borderId="1" xfId="0" applyNumberFormat="1" applyFont="1" applyFill="1" applyBorder="1" applyAlignment="1" applyProtection="1">
      <alignment vertical="center" wrapText="1"/>
      <protection locked="0"/>
    </xf>
    <xf numFmtId="0" fontId="0" fillId="4" borderId="0" xfId="0" applyFill="1" applyAlignment="1" applyProtection="1">
      <alignment wrapText="1"/>
      <protection/>
    </xf>
    <xf numFmtId="0" fontId="26" fillId="4" borderId="0" xfId="0" applyFont="1" applyFill="1" applyAlignment="1" applyProtection="1">
      <alignment wrapText="1"/>
      <protection/>
    </xf>
    <xf numFmtId="0" fontId="9" fillId="6" borderId="1" xfId="0" applyFont="1" applyFill="1" applyBorder="1" applyAlignment="1" applyProtection="1">
      <alignment horizontal="center" vertical="center" wrapText="1"/>
      <protection/>
    </xf>
    <xf numFmtId="0" fontId="0" fillId="0" borderId="0" xfId="0" applyFill="1" applyProtection="1">
      <protection/>
    </xf>
    <xf numFmtId="3" fontId="3" fillId="4" borderId="1" xfId="0" applyNumberFormat="1" applyFont="1" applyFill="1" applyBorder="1" applyAlignment="1" applyProtection="1">
      <alignment horizontal="center" vertical="center" wrapText="1"/>
      <protection/>
    </xf>
    <xf numFmtId="171" fontId="8" fillId="12" borderId="1" xfId="0" applyNumberFormat="1" applyFont="1" applyFill="1" applyBorder="1" applyAlignment="1" applyProtection="1">
      <alignment vertical="center" wrapText="1"/>
      <protection locked="0"/>
    </xf>
    <xf numFmtId="171" fontId="8" fillId="12" borderId="7" xfId="0" applyNumberFormat="1" applyFont="1" applyFill="1" applyBorder="1" applyAlignment="1" applyProtection="1">
      <alignment vertical="center" wrapText="1"/>
      <protection locked="0"/>
    </xf>
    <xf numFmtId="0" fontId="25" fillId="0" borderId="0" xfId="0" applyFont="1" applyFill="1" applyProtection="1">
      <protection/>
    </xf>
    <xf numFmtId="0" fontId="25" fillId="0" borderId="0" xfId="0" applyFont="1" applyFill="1"/>
    <xf numFmtId="0" fontId="0" fillId="0" borderId="0" xfId="0" applyFill="1"/>
    <xf numFmtId="165" fontId="18" fillId="12" borderId="1" xfId="0" applyNumberFormat="1" applyFont="1" applyFill="1" applyBorder="1" applyAlignment="1" applyProtection="1">
      <alignment vertical="center" wrapText="1"/>
      <protection/>
    </xf>
    <xf numFmtId="0" fontId="2" fillId="15" borderId="1" xfId="0" applyFont="1" applyFill="1" applyBorder="1" applyAlignment="1">
      <alignment horizontal="center" vertical="center" wrapText="1"/>
    </xf>
    <xf numFmtId="49" fontId="8" fillId="15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15" borderId="1" xfId="0" applyFont="1" applyFill="1" applyBorder="1" applyAlignment="1" applyProtection="1">
      <alignment horizontal="left" vertical="center" wrapText="1"/>
      <protection locked="0"/>
    </xf>
    <xf numFmtId="0" fontId="8" fillId="15" borderId="1" xfId="0" applyFont="1" applyFill="1" applyBorder="1" applyAlignment="1" applyProtection="1">
      <alignment horizontal="center" vertical="center" wrapText="1"/>
      <protection locked="0"/>
    </xf>
    <xf numFmtId="1" fontId="8" fillId="15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15" borderId="1" xfId="0" applyFont="1" applyFill="1" applyBorder="1" applyAlignment="1">
      <alignment horizontal="center" wrapText="1"/>
    </xf>
    <xf numFmtId="0" fontId="8" fillId="15" borderId="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15" borderId="0" xfId="0" applyFont="1" applyFill="1" applyBorder="1" applyAlignment="1">
      <alignment/>
    </xf>
    <xf numFmtId="0" fontId="8" fillId="12" borderId="1" xfId="0" applyFont="1" applyFill="1" applyBorder="1" applyAlignment="1" applyProtection="1">
      <alignment horizontal="left" vertical="center"/>
      <protection locked="0"/>
    </xf>
    <xf numFmtId="0" fontId="8" fillId="12" borderId="1" xfId="0" applyFont="1" applyFill="1" applyBorder="1" applyAlignment="1" applyProtection="1">
      <alignment horizontal="left" vertical="center" wrapText="1"/>
      <protection locked="0"/>
    </xf>
    <xf numFmtId="14" fontId="8" fillId="15" borderId="24" xfId="0" applyNumberFormat="1" applyFont="1" applyFill="1" applyBorder="1" applyAlignment="1" applyProtection="1">
      <alignment vertical="center" wrapText="1"/>
      <protection locked="0"/>
    </xf>
    <xf numFmtId="0" fontId="2" fillId="15" borderId="24" xfId="21" applyFont="1" applyFill="1" applyBorder="1" applyAlignment="1">
      <alignment vertical="center" wrapText="1"/>
      <protection/>
    </xf>
    <xf numFmtId="0" fontId="2" fillId="15" borderId="24" xfId="0" applyFont="1" applyFill="1" applyBorder="1" applyAlignment="1">
      <alignment vertical="center" wrapText="1"/>
    </xf>
    <xf numFmtId="0" fontId="2" fillId="15" borderId="1" xfId="21" applyFont="1" applyFill="1" applyBorder="1" applyAlignment="1">
      <alignment horizontal="left" vertical="center" wrapText="1"/>
      <protection/>
    </xf>
    <xf numFmtId="0" fontId="2" fillId="15" borderId="1" xfId="21" applyFont="1" applyFill="1" applyBorder="1" applyAlignment="1">
      <alignment vertical="center" wrapText="1"/>
      <protection/>
    </xf>
    <xf numFmtId="0" fontId="2" fillId="15" borderId="1" xfId="0" applyFont="1" applyFill="1" applyBorder="1" applyAlignment="1">
      <alignment/>
    </xf>
    <xf numFmtId="14" fontId="8" fillId="12" borderId="39" xfId="0" applyNumberFormat="1" applyFont="1" applyFill="1" applyBorder="1" applyAlignment="1" applyProtection="1">
      <alignment vertical="center" wrapText="1"/>
      <protection locked="0"/>
    </xf>
    <xf numFmtId="0" fontId="2" fillId="12" borderId="27" xfId="21" applyFont="1" applyFill="1" applyBorder="1" applyAlignment="1">
      <alignment vertical="center" wrapText="1"/>
      <protection/>
    </xf>
    <xf numFmtId="0" fontId="2" fillId="12" borderId="27" xfId="0" applyFont="1" applyFill="1" applyBorder="1" applyAlignment="1">
      <alignment vertical="center" wrapText="1"/>
    </xf>
    <xf numFmtId="0" fontId="2" fillId="12" borderId="1" xfId="21" applyFont="1" applyFill="1" applyBorder="1" applyAlignment="1">
      <alignment horizontal="left" vertical="center" wrapText="1"/>
      <protection/>
    </xf>
    <xf numFmtId="0" fontId="2" fillId="12" borderId="1" xfId="21" applyFont="1" applyFill="1" applyBorder="1" applyAlignment="1">
      <alignment vertical="center" wrapText="1"/>
      <protection/>
    </xf>
    <xf numFmtId="0" fontId="2" fillId="12" borderId="1" xfId="0" applyFont="1" applyFill="1" applyBorder="1" applyAlignment="1">
      <alignment/>
    </xf>
    <xf numFmtId="0" fontId="2" fillId="12" borderId="24" xfId="21" applyFont="1" applyFill="1" applyBorder="1" applyAlignment="1">
      <alignment vertical="center" wrapText="1"/>
      <protection/>
    </xf>
    <xf numFmtId="0" fontId="2" fillId="12" borderId="24" xfId="0" applyFont="1" applyFill="1" applyBorder="1" applyAlignment="1">
      <alignment vertical="center" wrapText="1"/>
    </xf>
    <xf numFmtId="14" fontId="8" fillId="12" borderId="27" xfId="0" applyNumberFormat="1" applyFont="1" applyFill="1" applyBorder="1" applyAlignment="1" applyProtection="1">
      <alignment vertical="center" wrapText="1"/>
      <protection locked="0"/>
    </xf>
    <xf numFmtId="0" fontId="2" fillId="12" borderId="1" xfId="0" applyFont="1" applyFill="1" applyBorder="1" applyAlignment="1" applyProtection="1">
      <alignment vertical="center" wrapText="1"/>
      <protection locked="0"/>
    </xf>
    <xf numFmtId="0" fontId="2" fillId="12" borderId="1" xfId="21" applyFont="1" applyFill="1" applyBorder="1" applyAlignment="1">
      <alignment horizontal="center" vertical="center" wrapText="1"/>
      <protection/>
    </xf>
    <xf numFmtId="14" fontId="8" fillId="12" borderId="1" xfId="0" applyNumberFormat="1" applyFont="1" applyFill="1" applyBorder="1" applyAlignment="1" applyProtection="1">
      <alignment horizontal="center" vertical="center" wrapText="1"/>
      <protection locked="0"/>
    </xf>
    <xf numFmtId="0" fontId="46" fillId="15" borderId="0" xfId="0" applyFont="1" applyFill="1" applyBorder="1"/>
    <xf numFmtId="0" fontId="4" fillId="15" borderId="1" xfId="0" applyFont="1" applyFill="1" applyBorder="1" applyAlignment="1">
      <alignment horizontal="center" vertical="center"/>
    </xf>
    <xf numFmtId="0" fontId="4" fillId="15" borderId="1" xfId="0" applyFont="1" applyFill="1" applyBorder="1" applyAlignment="1">
      <alignment wrapText="1"/>
    </xf>
    <xf numFmtId="0" fontId="4" fillId="15" borderId="1" xfId="0" applyFont="1" applyFill="1" applyBorder="1"/>
    <xf numFmtId="0" fontId="46" fillId="15" borderId="1" xfId="0" applyFont="1" applyFill="1" applyBorder="1"/>
    <xf numFmtId="0" fontId="8" fillId="12" borderId="1" xfId="0" applyFont="1" applyFill="1" applyBorder="1" applyAlignment="1">
      <alignment horizontal="center" vertical="center"/>
    </xf>
    <xf numFmtId="0" fontId="8" fillId="12" borderId="1" xfId="0" applyFont="1" applyFill="1" applyBorder="1"/>
    <xf numFmtId="0" fontId="0" fillId="12" borderId="1" xfId="0" applyFill="1" applyBorder="1"/>
    <xf numFmtId="0" fontId="8" fillId="12" borderId="1" xfId="0" applyFont="1" applyFill="1" applyBorder="1" applyAlignment="1">
      <alignment wrapText="1"/>
    </xf>
    <xf numFmtId="0" fontId="48" fillId="15" borderId="1" xfId="0" applyFont="1" applyFill="1" applyBorder="1" applyAlignment="1">
      <alignment horizontal="center" wrapText="1"/>
    </xf>
    <xf numFmtId="0" fontId="48" fillId="12" borderId="1" xfId="0" applyFont="1" applyFill="1" applyBorder="1" applyAlignment="1">
      <alignment horizontal="center" vertical="center" wrapText="1"/>
    </xf>
    <xf numFmtId="0" fontId="48" fillId="12" borderId="1" xfId="0" applyFont="1" applyFill="1" applyBorder="1" applyAlignment="1">
      <alignment horizontal="center" wrapText="1"/>
    </xf>
    <xf numFmtId="14" fontId="2" fillId="15" borderId="1" xfId="0" applyNumberFormat="1" applyFont="1" applyFill="1" applyBorder="1" applyAlignment="1">
      <alignment horizontal="center" vertical="center" wrapText="1"/>
    </xf>
    <xf numFmtId="0" fontId="8" fillId="12" borderId="0" xfId="0" applyFont="1" applyFill="1" applyBorder="1" applyAlignment="1">
      <alignment/>
    </xf>
    <xf numFmtId="14" fontId="0" fillId="0" borderId="0" xfId="0" applyNumberFormat="1"/>
    <xf numFmtId="0" fontId="9" fillId="11" borderId="1" xfId="0" applyFont="1" applyFill="1" applyBorder="1" applyAlignment="1" applyProtection="1">
      <alignment horizontal="center" vertical="center" wrapText="1"/>
      <protection/>
    </xf>
    <xf numFmtId="0" fontId="9" fillId="6" borderId="2" xfId="0" applyFont="1" applyFill="1" applyBorder="1" applyAlignment="1" applyProtection="1">
      <alignment horizontal="center" vertical="center" wrapText="1"/>
      <protection/>
    </xf>
    <xf numFmtId="0" fontId="20" fillId="3" borderId="4" xfId="0" applyFont="1" applyFill="1" applyBorder="1" applyAlignment="1" applyProtection="1">
      <alignment horizontal="center" vertical="center" wrapText="1"/>
      <protection/>
    </xf>
    <xf numFmtId="0" fontId="20" fillId="3" borderId="1" xfId="0" applyFont="1" applyFill="1" applyBorder="1" applyAlignment="1" applyProtection="1">
      <alignment horizontal="center" vertical="center"/>
      <protection/>
    </xf>
    <xf numFmtId="0" fontId="9" fillId="6" borderId="1" xfId="0" applyFont="1" applyFill="1" applyBorder="1" applyAlignment="1" applyProtection="1">
      <alignment horizontal="center" vertical="center" wrapText="1"/>
      <protection/>
    </xf>
    <xf numFmtId="0" fontId="9" fillId="6" borderId="4" xfId="0" applyFont="1" applyFill="1" applyBorder="1" applyAlignment="1" applyProtection="1">
      <alignment horizontal="center" vertical="center" wrapText="1"/>
      <protection/>
    </xf>
    <xf numFmtId="0" fontId="20" fillId="3" borderId="1" xfId="0" applyFont="1" applyFill="1" applyBorder="1" applyAlignment="1" applyProtection="1">
      <alignment horizontal="center" vertical="center" wrapText="1"/>
      <protection/>
    </xf>
    <xf numFmtId="0" fontId="20" fillId="3" borderId="7" xfId="0" applyFont="1" applyFill="1" applyBorder="1" applyAlignment="1" applyProtection="1">
      <alignment horizontal="center" vertical="center" wrapText="1"/>
      <protection/>
    </xf>
    <xf numFmtId="0" fontId="9" fillId="2" borderId="20" xfId="0" applyFont="1" applyFill="1" applyBorder="1" applyAlignment="1" applyProtection="1">
      <alignment horizontal="center" vertical="center" wrapText="1"/>
      <protection/>
    </xf>
    <xf numFmtId="0" fontId="9" fillId="2" borderId="1" xfId="0" applyFont="1" applyFill="1" applyBorder="1" applyAlignment="1" applyProtection="1">
      <alignment horizontal="center" vertical="center" wrapText="1"/>
      <protection/>
    </xf>
    <xf numFmtId="0" fontId="9" fillId="2" borderId="7" xfId="0" applyFont="1" applyFill="1" applyBorder="1" applyAlignment="1" applyProtection="1">
      <alignment horizontal="center" vertical="center" wrapText="1"/>
      <protection/>
    </xf>
    <xf numFmtId="0" fontId="9" fillId="5" borderId="25" xfId="0" applyFont="1" applyFill="1" applyBorder="1" applyAlignment="1" applyProtection="1">
      <alignment horizontal="center" vertical="center" wrapText="1"/>
      <protection/>
    </xf>
    <xf numFmtId="0" fontId="9" fillId="5" borderId="43" xfId="0" applyFont="1" applyFill="1" applyBorder="1" applyAlignment="1" applyProtection="1">
      <alignment horizontal="center" vertical="center" wrapText="1"/>
      <protection/>
    </xf>
    <xf numFmtId="0" fontId="9" fillId="5" borderId="24" xfId="0" applyFont="1" applyFill="1" applyBorder="1" applyAlignment="1" applyProtection="1">
      <alignment horizontal="center" vertical="center" wrapText="1"/>
      <protection/>
    </xf>
    <xf numFmtId="0" fontId="9" fillId="5" borderId="39" xfId="0" applyFont="1" applyFill="1" applyBorder="1" applyAlignment="1" applyProtection="1">
      <alignment horizontal="center" vertical="center" wrapText="1"/>
      <protection/>
    </xf>
    <xf numFmtId="0" fontId="9" fillId="5" borderId="13" xfId="0" applyFont="1" applyFill="1" applyBorder="1" applyAlignment="1" applyProtection="1">
      <alignment horizontal="center" vertical="center" wrapText="1"/>
      <protection/>
    </xf>
    <xf numFmtId="0" fontId="9" fillId="5" borderId="44" xfId="0" applyFont="1" applyFill="1" applyBorder="1" applyAlignment="1" applyProtection="1">
      <alignment horizontal="center" vertical="center" wrapText="1"/>
      <protection/>
    </xf>
    <xf numFmtId="0" fontId="9" fillId="6" borderId="27" xfId="0" applyFont="1" applyFill="1" applyBorder="1" applyAlignment="1" applyProtection="1">
      <alignment horizontal="center" vertical="center" wrapText="1"/>
      <protection/>
    </xf>
    <xf numFmtId="0" fontId="9" fillId="5" borderId="27" xfId="0" applyFont="1" applyFill="1" applyBorder="1" applyAlignment="1" applyProtection="1">
      <alignment horizontal="center" vertical="center" wrapText="1"/>
      <protection/>
    </xf>
    <xf numFmtId="0" fontId="9" fillId="5" borderId="28" xfId="0" applyFont="1" applyFill="1" applyBorder="1" applyAlignment="1" applyProtection="1">
      <alignment horizontal="center" vertical="center" wrapText="1"/>
      <protection/>
    </xf>
    <xf numFmtId="0" fontId="9" fillId="6" borderId="45" xfId="0" applyFont="1" applyFill="1" applyBorder="1" applyAlignment="1" applyProtection="1">
      <alignment horizontal="center" vertical="center" wrapText="1"/>
      <protection/>
    </xf>
    <xf numFmtId="0" fontId="9" fillId="6" borderId="31" xfId="0" applyFont="1" applyFill="1" applyBorder="1" applyAlignment="1" applyProtection="1">
      <alignment horizontal="center" vertical="center" wrapText="1"/>
      <protection/>
    </xf>
    <xf numFmtId="0" fontId="9" fillId="3" borderId="16" xfId="0" applyFont="1" applyFill="1" applyBorder="1" applyAlignment="1" applyProtection="1">
      <alignment horizontal="center" vertical="center" wrapText="1"/>
      <protection/>
    </xf>
    <xf numFmtId="0" fontId="9" fillId="3" borderId="46" xfId="0" applyFont="1" applyFill="1" applyBorder="1" applyAlignment="1" applyProtection="1">
      <alignment horizontal="center" vertical="center" wrapText="1"/>
      <protection/>
    </xf>
    <xf numFmtId="0" fontId="9" fillId="3" borderId="8" xfId="0" applyFont="1" applyFill="1" applyBorder="1" applyAlignment="1" applyProtection="1">
      <alignment horizontal="center" vertical="center" wrapText="1"/>
      <protection/>
    </xf>
    <xf numFmtId="0" fontId="9" fillId="9" borderId="13" xfId="0" applyFont="1" applyFill="1" applyBorder="1" applyAlignment="1" applyProtection="1">
      <alignment horizontal="center" vertical="center" wrapText="1"/>
      <protection/>
    </xf>
    <xf numFmtId="0" fontId="9" fillId="9" borderId="28" xfId="0" applyFont="1" applyFill="1" applyBorder="1" applyAlignment="1" applyProtection="1">
      <alignment horizontal="center" vertical="center" wrapText="1"/>
      <protection/>
    </xf>
    <xf numFmtId="0" fontId="9" fillId="5" borderId="1" xfId="0" applyFont="1" applyFill="1" applyBorder="1" applyAlignment="1" applyProtection="1">
      <alignment horizontal="center" vertical="center" wrapText="1"/>
      <protection/>
    </xf>
    <xf numFmtId="0" fontId="27" fillId="7" borderId="47" xfId="0" applyFont="1" applyFill="1" applyBorder="1" applyAlignment="1" applyProtection="1">
      <alignment horizontal="center"/>
      <protection/>
    </xf>
    <xf numFmtId="0" fontId="27" fillId="7" borderId="48" xfId="0" applyFont="1" applyFill="1" applyBorder="1" applyAlignment="1" applyProtection="1">
      <alignment horizontal="center"/>
      <protection/>
    </xf>
    <xf numFmtId="0" fontId="27" fillId="7" borderId="49" xfId="0" applyFont="1" applyFill="1" applyBorder="1" applyAlignment="1" applyProtection="1">
      <alignment horizontal="center"/>
      <protection/>
    </xf>
    <xf numFmtId="0" fontId="9" fillId="6" borderId="13" xfId="0" applyFont="1" applyFill="1" applyBorder="1" applyAlignment="1" applyProtection="1">
      <alignment horizontal="center" vertical="center" wrapText="1"/>
      <protection/>
    </xf>
    <xf numFmtId="0" fontId="9" fillId="6" borderId="28" xfId="0" applyFont="1" applyFill="1" applyBorder="1" applyAlignment="1" applyProtection="1">
      <alignment horizontal="center" vertical="center" wrapText="1"/>
      <protection/>
    </xf>
    <xf numFmtId="0" fontId="3" fillId="4" borderId="16" xfId="0" applyFont="1" applyFill="1" applyBorder="1" applyAlignment="1" applyProtection="1">
      <alignment horizontal="center" vertical="center" wrapText="1"/>
      <protection/>
    </xf>
    <xf numFmtId="0" fontId="3" fillId="4" borderId="46" xfId="0" applyFont="1" applyFill="1" applyBorder="1" applyAlignment="1" applyProtection="1">
      <alignment horizontal="center" vertical="center" wrapText="1"/>
      <protection/>
    </xf>
    <xf numFmtId="0" fontId="3" fillId="4" borderId="20" xfId="0" applyFont="1" applyFill="1" applyBorder="1" applyAlignment="1" applyProtection="1">
      <alignment horizontal="center" vertical="center" wrapText="1"/>
      <protection/>
    </xf>
    <xf numFmtId="0" fontId="27" fillId="6" borderId="47" xfId="0" applyFont="1" applyFill="1" applyBorder="1" applyAlignment="1" applyProtection="1">
      <alignment horizontal="center"/>
      <protection/>
    </xf>
    <xf numFmtId="0" fontId="27" fillId="6" borderId="48" xfId="0" applyFont="1" applyFill="1" applyBorder="1" applyAlignment="1" applyProtection="1">
      <alignment horizontal="center"/>
      <protection/>
    </xf>
    <xf numFmtId="0" fontId="27" fillId="6" borderId="49" xfId="0" applyFont="1" applyFill="1" applyBorder="1" applyAlignment="1" applyProtection="1">
      <alignment horizontal="center"/>
      <protection/>
    </xf>
    <xf numFmtId="0" fontId="27" fillId="5" borderId="47" xfId="0" applyFont="1" applyFill="1" applyBorder="1" applyAlignment="1" applyProtection="1">
      <alignment horizontal="center"/>
      <protection/>
    </xf>
    <xf numFmtId="0" fontId="27" fillId="5" borderId="48" xfId="0" applyFont="1" applyFill="1" applyBorder="1" applyAlignment="1" applyProtection="1">
      <alignment horizontal="center"/>
      <protection/>
    </xf>
    <xf numFmtId="0" fontId="27" fillId="5" borderId="49" xfId="0" applyFont="1" applyFill="1" applyBorder="1" applyAlignment="1" applyProtection="1">
      <alignment horizontal="center"/>
      <protection/>
    </xf>
    <xf numFmtId="0" fontId="27" fillId="8" borderId="50" xfId="0" applyFont="1" applyFill="1" applyBorder="1" applyAlignment="1" applyProtection="1">
      <alignment horizontal="center"/>
      <protection/>
    </xf>
    <xf numFmtId="0" fontId="27" fillId="8" borderId="51" xfId="0" applyFont="1" applyFill="1" applyBorder="1" applyAlignment="1" applyProtection="1">
      <alignment horizontal="center"/>
      <protection/>
    </xf>
    <xf numFmtId="0" fontId="9" fillId="5" borderId="4" xfId="0" applyFont="1" applyFill="1" applyBorder="1" applyAlignment="1" applyProtection="1">
      <alignment horizontal="center" vertical="center" wrapText="1"/>
      <protection/>
    </xf>
    <xf numFmtId="0" fontId="21" fillId="4" borderId="2" xfId="0" applyFont="1" applyFill="1" applyBorder="1" applyAlignment="1">
      <alignment horizontal="center" vertical="center" wrapText="1"/>
    </xf>
    <xf numFmtId="0" fontId="21" fillId="4" borderId="20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0" fillId="4" borderId="52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  <xf numFmtId="0" fontId="21" fillId="4" borderId="46" xfId="0" applyFont="1" applyFill="1" applyBorder="1" applyAlignment="1">
      <alignment horizontal="center" vertical="center" wrapText="1"/>
    </xf>
    <xf numFmtId="165" fontId="18" fillId="12" borderId="2" xfId="0" applyNumberFormat="1" applyFont="1" applyFill="1" applyBorder="1" applyAlignment="1" applyProtection="1">
      <alignment horizontal="center" vertical="center"/>
      <protection locked="0"/>
    </xf>
    <xf numFmtId="165" fontId="18" fillId="12" borderId="46" xfId="0" applyNumberFormat="1" applyFont="1" applyFill="1" applyBorder="1" applyAlignment="1" applyProtection="1">
      <alignment horizontal="center" vertical="center"/>
      <protection locked="0"/>
    </xf>
    <xf numFmtId="165" fontId="18" fillId="12" borderId="20" xfId="0" applyNumberFormat="1" applyFont="1" applyFill="1" applyBorder="1" applyAlignment="1" applyProtection="1">
      <alignment horizontal="center" vertical="center"/>
      <protection locked="0"/>
    </xf>
    <xf numFmtId="0" fontId="5" fillId="4" borderId="42" xfId="0" applyFont="1" applyFill="1" applyBorder="1" applyAlignment="1">
      <alignment horizontal="center"/>
    </xf>
    <xf numFmtId="0" fontId="5" fillId="4" borderId="53" xfId="0" applyFont="1" applyFill="1" applyBorder="1" applyAlignment="1">
      <alignment horizontal="center"/>
    </xf>
    <xf numFmtId="0" fontId="40" fillId="4" borderId="24" xfId="0" applyFont="1" applyFill="1" applyBorder="1" applyAlignment="1">
      <alignment horizontal="center" vertical="center" wrapText="1"/>
    </xf>
    <xf numFmtId="0" fontId="40" fillId="4" borderId="27" xfId="0" applyFont="1" applyFill="1" applyBorder="1" applyAlignment="1">
      <alignment horizontal="center" vertical="center" wrapText="1"/>
    </xf>
    <xf numFmtId="0" fontId="40" fillId="4" borderId="1" xfId="0" applyFont="1" applyFill="1" applyBorder="1" applyAlignment="1">
      <alignment horizontal="center" vertical="center" wrapText="1"/>
    </xf>
    <xf numFmtId="0" fontId="40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9" fontId="8" fillId="12" borderId="24" xfId="0" applyNumberFormat="1" applyFont="1" applyFill="1" applyBorder="1" applyAlignment="1" applyProtection="1">
      <alignment horizontal="center" vertical="center" wrapText="1"/>
      <protection locked="0"/>
    </xf>
    <xf numFmtId="49" fontId="8" fillId="12" borderId="39" xfId="0" applyNumberFormat="1" applyFont="1" applyFill="1" applyBorder="1" applyAlignment="1" applyProtection="1">
      <alignment horizontal="center" vertical="center" wrapText="1"/>
      <protection locked="0"/>
    </xf>
    <xf numFmtId="49" fontId="8" fillId="12" borderId="27" xfId="0" applyNumberFormat="1" applyFont="1" applyFill="1" applyBorder="1" applyAlignment="1" applyProtection="1">
      <alignment horizontal="center" vertical="center" wrapText="1"/>
      <protection locked="0"/>
    </xf>
    <xf numFmtId="0" fontId="8" fillId="12" borderId="24" xfId="0" applyFont="1" applyFill="1" applyBorder="1" applyAlignment="1" applyProtection="1">
      <alignment horizontal="center" vertical="center" wrapText="1"/>
      <protection locked="0"/>
    </xf>
    <xf numFmtId="0" fontId="8" fillId="12" borderId="39" xfId="0" applyFont="1" applyFill="1" applyBorder="1" applyAlignment="1" applyProtection="1">
      <alignment horizontal="center" vertical="center" wrapText="1"/>
      <protection locked="0"/>
    </xf>
    <xf numFmtId="0" fontId="8" fillId="12" borderId="27" xfId="0" applyFont="1" applyFill="1" applyBorder="1" applyAlignment="1" applyProtection="1">
      <alignment horizontal="center" vertical="center" wrapText="1"/>
      <protection locked="0"/>
    </xf>
    <xf numFmtId="0" fontId="2" fillId="12" borderId="24" xfId="0" applyFont="1" applyFill="1" applyBorder="1" applyAlignment="1">
      <alignment horizontal="center" vertical="center" wrapText="1"/>
    </xf>
    <xf numFmtId="0" fontId="2" fillId="12" borderId="39" xfId="0" applyFont="1" applyFill="1" applyBorder="1" applyAlignment="1">
      <alignment horizontal="center" vertical="center" wrapText="1"/>
    </xf>
    <xf numFmtId="0" fontId="2" fillId="12" borderId="27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9" fillId="5" borderId="51" xfId="0" applyFont="1" applyFill="1" applyBorder="1" applyAlignment="1">
      <alignment horizontal="center" vertical="center" wrapText="1"/>
    </xf>
    <xf numFmtId="0" fontId="9" fillId="5" borderId="54" xfId="0" applyFont="1" applyFill="1" applyBorder="1" applyAlignment="1">
      <alignment horizontal="center" vertical="center" wrapText="1"/>
    </xf>
    <xf numFmtId="0" fontId="12" fillId="4" borderId="47" xfId="0" applyFont="1" applyFill="1" applyBorder="1" applyAlignment="1">
      <alignment horizontal="center"/>
    </xf>
    <xf numFmtId="0" fontId="12" fillId="4" borderId="48" xfId="0" applyFont="1" applyFill="1" applyBorder="1" applyAlignment="1">
      <alignment horizontal="center"/>
    </xf>
    <xf numFmtId="0" fontId="12" fillId="4" borderId="49" xfId="0" applyFont="1" applyFill="1" applyBorder="1" applyAlignment="1">
      <alignment horizontal="center"/>
    </xf>
    <xf numFmtId="0" fontId="12" fillId="4" borderId="55" xfId="0" applyFont="1" applyFill="1" applyBorder="1" applyAlignment="1">
      <alignment horizontal="center"/>
    </xf>
    <xf numFmtId="0" fontId="12" fillId="4" borderId="53" xfId="0" applyFont="1" applyFill="1" applyBorder="1" applyAlignment="1">
      <alignment horizontal="center"/>
    </xf>
    <xf numFmtId="0" fontId="12" fillId="4" borderId="54" xfId="0" applyFont="1" applyFill="1" applyBorder="1" applyAlignment="1">
      <alignment horizontal="center"/>
    </xf>
    <xf numFmtId="0" fontId="12" fillId="4" borderId="56" xfId="0" applyFont="1" applyFill="1" applyBorder="1" applyAlignment="1">
      <alignment horizontal="center"/>
    </xf>
    <xf numFmtId="0" fontId="12" fillId="4" borderId="57" xfId="0" applyFont="1" applyFill="1" applyBorder="1" applyAlignment="1">
      <alignment horizontal="center"/>
    </xf>
    <xf numFmtId="0" fontId="12" fillId="4" borderId="58" xfId="0" applyFont="1" applyFill="1" applyBorder="1" applyAlignment="1">
      <alignment horizontal="center"/>
    </xf>
    <xf numFmtId="0" fontId="7" fillId="4" borderId="50" xfId="0" applyNumberFormat="1" applyFont="1" applyFill="1" applyBorder="1" applyAlignment="1">
      <alignment horizontal="center" vertical="center"/>
    </xf>
    <xf numFmtId="0" fontId="7" fillId="4" borderId="29" xfId="0" applyNumberFormat="1" applyFont="1" applyFill="1" applyBorder="1" applyAlignment="1">
      <alignment horizontal="center" vertical="center"/>
    </xf>
    <xf numFmtId="0" fontId="7" fillId="4" borderId="51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6" borderId="20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46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27" fillId="4" borderId="47" xfId="0" applyFont="1" applyFill="1" applyBorder="1" applyAlignment="1" applyProtection="1">
      <alignment horizontal="center"/>
      <protection/>
    </xf>
    <xf numFmtId="0" fontId="27" fillId="4" borderId="48" xfId="0" applyFont="1" applyFill="1" applyBorder="1" applyAlignment="1" applyProtection="1">
      <alignment horizontal="center"/>
      <protection/>
    </xf>
    <xf numFmtId="0" fontId="27" fillId="4" borderId="49" xfId="0" applyFont="1" applyFill="1" applyBorder="1" applyAlignment="1" applyProtection="1">
      <alignment horizontal="center"/>
      <protection/>
    </xf>
    <xf numFmtId="0" fontId="9" fillId="4" borderId="4" xfId="0" applyFont="1" applyFill="1" applyBorder="1" applyAlignment="1" applyProtection="1">
      <alignment horizontal="center" vertical="center" wrapText="1"/>
      <protection/>
    </xf>
    <xf numFmtId="0" fontId="9" fillId="4" borderId="1" xfId="0" applyFont="1" applyFill="1" applyBorder="1" applyAlignment="1" applyProtection="1">
      <alignment horizontal="center" vertical="center" wrapText="1"/>
      <protection/>
    </xf>
    <xf numFmtId="0" fontId="9" fillId="4" borderId="24" xfId="0" applyFont="1" applyFill="1" applyBorder="1" applyAlignment="1" applyProtection="1">
      <alignment horizontal="center" vertical="center" wrapText="1"/>
      <protection/>
    </xf>
    <xf numFmtId="0" fontId="9" fillId="4" borderId="39" xfId="0" applyFont="1" applyFill="1" applyBorder="1" applyAlignment="1" applyProtection="1">
      <alignment horizontal="center" vertical="center" wrapText="1"/>
      <protection/>
    </xf>
    <xf numFmtId="0" fontId="9" fillId="4" borderId="27" xfId="0" applyFont="1" applyFill="1" applyBorder="1" applyAlignment="1" applyProtection="1">
      <alignment horizontal="center" vertical="center" wrapText="1"/>
      <protection/>
    </xf>
    <xf numFmtId="0" fontId="34" fillId="14" borderId="0" xfId="0" applyFont="1" applyFill="1" applyBorder="1" applyAlignment="1" applyProtection="1">
      <alignment horizontal="right" vertical="center" wrapText="1"/>
      <protection/>
    </xf>
    <xf numFmtId="0" fontId="34" fillId="14" borderId="0" xfId="0" applyFont="1" applyFill="1" applyBorder="1" applyAlignment="1" applyProtection="1">
      <alignment horizontal="left" vertical="center" wrapText="1"/>
      <protection/>
    </xf>
    <xf numFmtId="0" fontId="9" fillId="4" borderId="13" xfId="0" applyFont="1" applyFill="1" applyBorder="1" applyAlignment="1" applyProtection="1">
      <alignment horizontal="center" vertical="center" wrapText="1"/>
      <protection/>
    </xf>
    <xf numFmtId="0" fontId="9" fillId="4" borderId="44" xfId="0" applyFont="1" applyFill="1" applyBorder="1" applyAlignment="1" applyProtection="1">
      <alignment horizontal="center" vertical="center" wrapText="1"/>
      <protection/>
    </xf>
    <xf numFmtId="0" fontId="30" fillId="13" borderId="0" xfId="0" applyFont="1" applyFill="1" applyAlignment="1" applyProtection="1">
      <alignment horizontal="left"/>
      <protection/>
    </xf>
    <xf numFmtId="0" fontId="27" fillId="0" borderId="0" xfId="0" applyFont="1" applyAlignment="1" applyProtection="1">
      <alignment horizontal="left" vertical="center"/>
      <protection/>
    </xf>
    <xf numFmtId="0" fontId="32" fillId="4" borderId="0" xfId="0" applyFont="1" applyFill="1" applyBorder="1" applyAlignment="1" applyProtection="1">
      <alignment horizontal="left" vertical="center" wrapText="1"/>
      <protection/>
    </xf>
    <xf numFmtId="0" fontId="9" fillId="4" borderId="20" xfId="0" applyFont="1" applyFill="1" applyBorder="1" applyAlignment="1" applyProtection="1">
      <alignment horizontal="center" vertical="center" wrapText="1"/>
      <protection/>
    </xf>
    <xf numFmtId="0" fontId="9" fillId="4" borderId="7" xfId="0" applyFont="1" applyFill="1" applyBorder="1" applyAlignment="1" applyProtection="1">
      <alignment horizontal="center" vertical="center" wrapText="1"/>
      <protection/>
    </xf>
    <xf numFmtId="0" fontId="9" fillId="4" borderId="25" xfId="0" applyFont="1" applyFill="1" applyBorder="1" applyAlignment="1" applyProtection="1">
      <alignment horizontal="center" vertical="center" wrapText="1"/>
      <protection/>
    </xf>
    <xf numFmtId="0" fontId="9" fillId="4" borderId="43" xfId="0" applyFont="1" applyFill="1" applyBorder="1" applyAlignment="1" applyProtection="1">
      <alignment horizontal="center" vertical="center" wrapText="1"/>
      <protection/>
    </xf>
    <xf numFmtId="0" fontId="9" fillId="4" borderId="28" xfId="0" applyFont="1" applyFill="1" applyBorder="1" applyAlignment="1" applyProtection="1">
      <alignment horizontal="center" vertical="center" wrapText="1"/>
      <protection/>
    </xf>
    <xf numFmtId="0" fontId="26" fillId="4" borderId="59" xfId="0" applyNumberFormat="1" applyFont="1" applyFill="1" applyBorder="1" applyAlignment="1" applyProtection="1">
      <alignment horizontal="center"/>
      <protection/>
    </xf>
    <xf numFmtId="0" fontId="25" fillId="4" borderId="19" xfId="0" applyNumberFormat="1" applyFont="1" applyFill="1" applyBorder="1" applyAlignment="1" applyProtection="1">
      <alignment horizontal="center"/>
      <protection/>
    </xf>
    <xf numFmtId="0" fontId="25" fillId="4" borderId="32" xfId="0" applyNumberFormat="1" applyFont="1" applyFill="1" applyBorder="1" applyAlignment="1" applyProtection="1">
      <alignment horizontal="center"/>
      <protection/>
    </xf>
    <xf numFmtId="0" fontId="9" fillId="4" borderId="50" xfId="0" applyFont="1" applyFill="1" applyBorder="1" applyAlignment="1" applyProtection="1">
      <alignment horizontal="center" vertical="center" wrapText="1"/>
      <protection/>
    </xf>
    <xf numFmtId="0" fontId="9" fillId="4" borderId="29" xfId="0" applyFont="1" applyFill="1" applyBorder="1" applyAlignment="1" applyProtection="1">
      <alignment horizontal="center" vertical="center" wrapText="1"/>
      <protection/>
    </xf>
    <xf numFmtId="0" fontId="9" fillId="4" borderId="51" xfId="0" applyFont="1" applyFill="1" applyBorder="1" applyAlignment="1" applyProtection="1">
      <alignment horizontal="center" vertical="center" wrapText="1"/>
      <protection/>
    </xf>
    <xf numFmtId="0" fontId="9" fillId="4" borderId="59" xfId="0" applyFont="1" applyFill="1" applyBorder="1" applyAlignment="1" applyProtection="1">
      <alignment horizontal="center" vertical="center" wrapText="1"/>
      <protection/>
    </xf>
    <xf numFmtId="0" fontId="9" fillId="4" borderId="19" xfId="0" applyFont="1" applyFill="1" applyBorder="1" applyAlignment="1" applyProtection="1">
      <alignment horizontal="center" vertical="center" wrapText="1"/>
      <protection/>
    </xf>
    <xf numFmtId="0" fontId="9" fillId="4" borderId="60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0,0_x000d__x000a_NA_x000d__x000a_" xfId="20"/>
    <cellStyle name="Обычный 3" xfId="21"/>
  </cellStyles>
  <dxfs count="37">
    <dxf>
      <font>
        <b/>
        <i val="0"/>
        <color theme="5" tint="-0.24993999302387238"/>
      </font>
      <numFmt numFmtId="165" formatCode="_-* #,##0.00_р_._-;\-* #,##0.00_р_._-;_-* &quot;-&quot;??_р_._-;_-@_-"/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numFmt numFmtId="165" formatCode="_-* #,##0.00_р_._-;\-* #,##0.00_р_._-;_-* &quot;-&quot;??_р_._-;_-@_-"/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ill>
        <patternFill>
          <bgColor theme="7" tint="0.7999799847602844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 val="0"/>
        <i val="0"/>
        <color auto="1"/>
      </font>
      <fill>
        <patternFill>
          <bgColor theme="7" tint="0.5999600291252136"/>
        </patternFill>
      </fill>
      <border/>
    </dxf>
    <dxf>
      <font>
        <b val="0"/>
        <i val="0"/>
        <color auto="1"/>
      </font>
      <fill>
        <patternFill>
          <bgColor theme="7" tint="0.5999600291252136"/>
        </patternFill>
      </fill>
      <border/>
    </dxf>
    <dxf>
      <font>
        <b val="0"/>
        <i val="0"/>
        <color auto="1"/>
      </font>
      <fill>
        <patternFill>
          <bgColor theme="7" tint="0.5999600291252136"/>
        </patternFill>
      </fill>
      <border/>
    </dxf>
    <dxf>
      <font>
        <b val="0"/>
        <i val="0"/>
        <color auto="1"/>
      </font>
      <fill>
        <patternFill>
          <bgColor theme="7" tint="0.5999600291252136"/>
        </patternFill>
      </fill>
      <border/>
    </dxf>
    <dxf>
      <font>
        <b/>
        <i val="0"/>
        <color theme="5" tint="-0.24993999302387238"/>
      </font>
      <numFmt numFmtId="165" formatCode="_-* #,##0.00_р_._-;\-* #,##0.00_р_._-;_-* &quot;-&quot;??_р_._-;_-@_-"/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ill>
        <patternFill>
          <bgColor theme="7" tint="0.7999799847602844"/>
        </patternFill>
      </fill>
      <border/>
    </dxf>
    <dxf>
      <font>
        <b/>
        <i val="0"/>
        <color theme="5" tint="-0.24993999302387238"/>
      </font>
      <numFmt numFmtId="165" formatCode="_-* #,##0.00_р_._-;\-* #,##0.00_р_._-;_-* &quot;-&quot;??_р_._-;_-@_-"/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strike val="0"/>
        <color theme="5" tint="-0.24993999302387238"/>
      </font>
      <fill>
        <patternFill>
          <bgColor theme="5" tint="0.5999600291252136"/>
        </patternFill>
      </fill>
      <border/>
    </dxf>
    <dxf>
      <fill>
        <patternFill>
          <bgColor theme="7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B2:AP116"/>
  <sheetViews>
    <sheetView zoomScale="80" zoomScaleNormal="80" workbookViewId="0" topLeftCell="C7">
      <selection activeCell="E17" sqref="E17"/>
    </sheetView>
  </sheetViews>
  <sheetFormatPr defaultColWidth="9.140625" defaultRowHeight="15"/>
  <cols>
    <col min="1" max="1" width="3.421875" style="13" customWidth="1"/>
    <col min="2" max="2" width="6.00390625" style="13" customWidth="1"/>
    <col min="3" max="3" width="9.140625" style="13" customWidth="1"/>
    <col min="4" max="4" width="21.57421875" style="13" customWidth="1"/>
    <col min="5" max="5" width="16.00390625" style="13" customWidth="1"/>
    <col min="6" max="6" width="23.8515625" style="13" customWidth="1"/>
    <col min="7" max="7" width="22.28125" style="13" customWidth="1"/>
    <col min="8" max="8" width="16.57421875" style="13" customWidth="1"/>
    <col min="9" max="9" width="13.57421875" style="13" customWidth="1"/>
    <col min="10" max="10" width="50.421875" style="13" customWidth="1"/>
    <col min="11" max="11" width="28.140625" style="13" customWidth="1"/>
    <col min="12" max="12" width="21.00390625" style="13" customWidth="1"/>
    <col min="13" max="13" width="20.28125" style="13" customWidth="1"/>
    <col min="14" max="14" width="19.8515625" style="13" customWidth="1"/>
    <col min="15" max="18" width="15.421875" style="13" customWidth="1"/>
    <col min="19" max="19" width="27.00390625" style="13" customWidth="1"/>
    <col min="20" max="20" width="17.421875" style="13" customWidth="1"/>
    <col min="21" max="21" width="15.421875" style="13" customWidth="1"/>
    <col min="22" max="22" width="18.57421875" style="13" customWidth="1"/>
    <col min="23" max="23" width="18.00390625" style="13" customWidth="1"/>
    <col min="24" max="32" width="18.28125" style="13" customWidth="1"/>
    <col min="33" max="33" width="27.140625" style="13" customWidth="1"/>
    <col min="34" max="35" width="22.140625" style="13" customWidth="1"/>
    <col min="36" max="37" width="21.8515625" style="13" customWidth="1"/>
    <col min="38" max="38" width="59.421875" style="13" customWidth="1"/>
    <col min="39" max="39" width="41.140625" style="13" customWidth="1"/>
    <col min="40" max="40" width="66.140625" style="13" customWidth="1"/>
    <col min="41" max="41" width="42.28125" style="13" customWidth="1"/>
    <col min="42" max="42" width="38.7109375" style="13" customWidth="1"/>
    <col min="43" max="16384" width="9.140625" style="13" customWidth="1"/>
  </cols>
  <sheetData>
    <row r="2" ht="15.75">
      <c r="B2" s="187" t="s">
        <v>154</v>
      </c>
    </row>
    <row r="3" ht="19.5" customHeight="1">
      <c r="B3" s="187" t="s">
        <v>153</v>
      </c>
    </row>
    <row r="4" spans="2:9" ht="19.5" customHeight="1">
      <c r="B4" s="187" t="s">
        <v>172</v>
      </c>
      <c r="C4" s="240"/>
      <c r="D4" s="240"/>
      <c r="E4" s="240"/>
      <c r="F4" s="240"/>
      <c r="G4" s="240"/>
      <c r="H4" s="240"/>
      <c r="I4" s="240"/>
    </row>
    <row r="5" ht="15.75" thickBot="1"/>
    <row r="6" spans="2:3" ht="27.75" customHeight="1" thickBot="1">
      <c r="B6" s="140"/>
      <c r="C6" s="139" t="s">
        <v>122</v>
      </c>
    </row>
    <row r="7" ht="15.75" thickBot="1"/>
    <row r="8" spans="4:9" ht="16.5" thickBot="1">
      <c r="D8" s="144">
        <v>43063</v>
      </c>
      <c r="E8" s="121" t="s">
        <v>32</v>
      </c>
      <c r="F8" s="14"/>
      <c r="I8" s="26"/>
    </row>
    <row r="9" spans="4:9" ht="19.5" thickBot="1">
      <c r="D9" s="137"/>
      <c r="E9" s="121"/>
      <c r="F9" s="14"/>
      <c r="I9" s="26"/>
    </row>
    <row r="10" spans="2:42" ht="19.5" thickBot="1">
      <c r="B10" s="331" t="s">
        <v>112</v>
      </c>
      <c r="C10" s="332"/>
      <c r="D10" s="332"/>
      <c r="E10" s="332"/>
      <c r="F10" s="332"/>
      <c r="G10" s="332"/>
      <c r="H10" s="332"/>
      <c r="I10" s="332"/>
      <c r="J10" s="332"/>
      <c r="K10" s="332"/>
      <c r="L10" s="332"/>
      <c r="M10" s="332"/>
      <c r="N10" s="332"/>
      <c r="O10" s="332"/>
      <c r="P10" s="332"/>
      <c r="Q10" s="332"/>
      <c r="R10" s="333"/>
      <c r="S10" s="328" t="s">
        <v>111</v>
      </c>
      <c r="T10" s="329"/>
      <c r="U10" s="329"/>
      <c r="V10" s="329"/>
      <c r="W10" s="329"/>
      <c r="X10" s="329"/>
      <c r="Y10" s="329"/>
      <c r="Z10" s="329"/>
      <c r="AA10" s="329"/>
      <c r="AB10" s="329"/>
      <c r="AC10" s="329"/>
      <c r="AD10" s="329"/>
      <c r="AE10" s="329"/>
      <c r="AF10" s="329"/>
      <c r="AG10" s="329"/>
      <c r="AH10" s="329"/>
      <c r="AI10" s="329"/>
      <c r="AJ10" s="330"/>
      <c r="AK10" s="334" t="s">
        <v>113</v>
      </c>
      <c r="AL10" s="335"/>
      <c r="AM10" s="320" t="s">
        <v>115</v>
      </c>
      <c r="AN10" s="321"/>
      <c r="AO10" s="321"/>
      <c r="AP10" s="322"/>
    </row>
    <row r="11" spans="2:42" s="17" customFormat="1" ht="11.25" customHeight="1">
      <c r="B11" s="15">
        <v>1</v>
      </c>
      <c r="C11" s="16">
        <v>2</v>
      </c>
      <c r="D11" s="16">
        <v>3</v>
      </c>
      <c r="E11" s="15">
        <v>4</v>
      </c>
      <c r="F11" s="16">
        <v>5</v>
      </c>
      <c r="G11" s="16">
        <v>6</v>
      </c>
      <c r="H11" s="16">
        <v>7</v>
      </c>
      <c r="I11" s="16">
        <v>8</v>
      </c>
      <c r="J11" s="16">
        <v>9</v>
      </c>
      <c r="K11" s="15">
        <v>10</v>
      </c>
      <c r="L11" s="16">
        <v>11</v>
      </c>
      <c r="M11" s="16">
        <v>12</v>
      </c>
      <c r="N11" s="15">
        <v>13</v>
      </c>
      <c r="O11" s="16">
        <v>14</v>
      </c>
      <c r="P11" s="16">
        <v>15</v>
      </c>
      <c r="Q11" s="15">
        <v>16</v>
      </c>
      <c r="R11" s="16">
        <v>17</v>
      </c>
      <c r="S11" s="113">
        <v>18</v>
      </c>
      <c r="T11" s="114">
        <v>19</v>
      </c>
      <c r="U11" s="114">
        <v>20</v>
      </c>
      <c r="V11" s="115">
        <v>21</v>
      </c>
      <c r="W11" s="113">
        <v>22</v>
      </c>
      <c r="X11" s="116">
        <v>23</v>
      </c>
      <c r="Y11" s="232">
        <v>24</v>
      </c>
      <c r="Z11" s="232">
        <v>25</v>
      </c>
      <c r="AA11" s="232">
        <v>26</v>
      </c>
      <c r="AB11" s="232">
        <v>27</v>
      </c>
      <c r="AC11" s="232">
        <v>28</v>
      </c>
      <c r="AD11" s="232">
        <v>29</v>
      </c>
      <c r="AE11" s="232">
        <v>30</v>
      </c>
      <c r="AF11" s="232">
        <v>31</v>
      </c>
      <c r="AG11" s="232">
        <v>32</v>
      </c>
      <c r="AH11" s="232">
        <v>33</v>
      </c>
      <c r="AI11" s="232">
        <v>34</v>
      </c>
      <c r="AJ11" s="232">
        <v>35</v>
      </c>
      <c r="AK11" s="230">
        <v>36</v>
      </c>
      <c r="AL11" s="230">
        <v>37</v>
      </c>
      <c r="AM11" s="16">
        <v>38</v>
      </c>
      <c r="AN11" s="15">
        <v>39</v>
      </c>
      <c r="AO11" s="16">
        <v>40</v>
      </c>
      <c r="AP11" s="15">
        <v>41</v>
      </c>
    </row>
    <row r="12" spans="2:42" ht="60.75" customHeight="1">
      <c r="B12" s="336" t="s">
        <v>130</v>
      </c>
      <c r="C12" s="319" t="s">
        <v>2</v>
      </c>
      <c r="D12" s="319" t="s">
        <v>118</v>
      </c>
      <c r="E12" s="305" t="s">
        <v>119</v>
      </c>
      <c r="F12" s="319" t="s">
        <v>120</v>
      </c>
      <c r="G12" s="319" t="s">
        <v>121</v>
      </c>
      <c r="H12" s="319" t="s">
        <v>176</v>
      </c>
      <c r="I12" s="319" t="s">
        <v>180</v>
      </c>
      <c r="J12" s="319" t="s">
        <v>13</v>
      </c>
      <c r="K12" s="319" t="s">
        <v>28</v>
      </c>
      <c r="L12" s="319" t="s">
        <v>36</v>
      </c>
      <c r="M12" s="319" t="s">
        <v>43</v>
      </c>
      <c r="N12" s="319" t="s">
        <v>42</v>
      </c>
      <c r="O12" s="305" t="s">
        <v>110</v>
      </c>
      <c r="P12" s="305" t="s">
        <v>39</v>
      </c>
      <c r="Q12" s="305" t="s">
        <v>160</v>
      </c>
      <c r="R12" s="307" t="s">
        <v>35</v>
      </c>
      <c r="S12" s="314" t="s">
        <v>102</v>
      </c>
      <c r="T12" s="315"/>
      <c r="U12" s="315"/>
      <c r="V12" s="315"/>
      <c r="W12" s="315"/>
      <c r="X12" s="316"/>
      <c r="Y12" s="118" t="s">
        <v>14</v>
      </c>
      <c r="Z12" s="105" t="s">
        <v>16</v>
      </c>
      <c r="AA12" s="105" t="s">
        <v>17</v>
      </c>
      <c r="AB12" s="239" t="s">
        <v>173</v>
      </c>
      <c r="AC12" s="105" t="s">
        <v>18</v>
      </c>
      <c r="AD12" s="231" t="s">
        <v>19</v>
      </c>
      <c r="AE12" s="239" t="s">
        <v>177</v>
      </c>
      <c r="AF12" s="323" t="s">
        <v>49</v>
      </c>
      <c r="AG12" s="297" t="s">
        <v>61</v>
      </c>
      <c r="AH12" s="296" t="s">
        <v>105</v>
      </c>
      <c r="AI12" s="296" t="s">
        <v>63</v>
      </c>
      <c r="AJ12" s="293" t="s">
        <v>62</v>
      </c>
      <c r="AK12" s="123" t="s">
        <v>106</v>
      </c>
      <c r="AL12" s="292" t="s">
        <v>34</v>
      </c>
      <c r="AM12" s="300" t="s">
        <v>116</v>
      </c>
      <c r="AN12" s="301"/>
      <c r="AO12" s="301"/>
      <c r="AP12" s="302"/>
    </row>
    <row r="13" spans="2:42" s="18" customFormat="1" ht="62.25" customHeight="1">
      <c r="B13" s="336"/>
      <c r="C13" s="319"/>
      <c r="D13" s="319"/>
      <c r="E13" s="306"/>
      <c r="F13" s="319"/>
      <c r="G13" s="319"/>
      <c r="H13" s="319"/>
      <c r="I13" s="319"/>
      <c r="J13" s="319"/>
      <c r="K13" s="319"/>
      <c r="L13" s="319"/>
      <c r="M13" s="319"/>
      <c r="N13" s="319"/>
      <c r="O13" s="306"/>
      <c r="P13" s="306"/>
      <c r="Q13" s="306"/>
      <c r="R13" s="308"/>
      <c r="S13" s="312" t="s">
        <v>99</v>
      </c>
      <c r="T13" s="309" t="s">
        <v>100</v>
      </c>
      <c r="U13" s="309" t="s">
        <v>101</v>
      </c>
      <c r="V13" s="317" t="s">
        <v>104</v>
      </c>
      <c r="W13" s="312" t="s">
        <v>161</v>
      </c>
      <c r="X13" s="317" t="s">
        <v>109</v>
      </c>
      <c r="Y13" s="119" t="s">
        <v>21</v>
      </c>
      <c r="Z13" s="117" t="s">
        <v>22</v>
      </c>
      <c r="AA13" s="117" t="s">
        <v>23</v>
      </c>
      <c r="AB13" s="117" t="s">
        <v>174</v>
      </c>
      <c r="AC13" s="117" t="s">
        <v>24</v>
      </c>
      <c r="AD13" s="117" t="s">
        <v>25</v>
      </c>
      <c r="AE13" s="117" t="s">
        <v>178</v>
      </c>
      <c r="AF13" s="324"/>
      <c r="AG13" s="297"/>
      <c r="AH13" s="296"/>
      <c r="AI13" s="296"/>
      <c r="AJ13" s="293"/>
      <c r="AK13" s="125">
        <f>SUM($AK$17:$AK$76)</f>
        <v>447339.13279999996</v>
      </c>
      <c r="AL13" s="292"/>
      <c r="AM13" s="303" t="s">
        <v>87</v>
      </c>
      <c r="AN13" s="305" t="s">
        <v>89</v>
      </c>
      <c r="AO13" s="305" t="s">
        <v>88</v>
      </c>
      <c r="AP13" s="307" t="s">
        <v>90</v>
      </c>
    </row>
    <row r="14" spans="2:42" s="18" customFormat="1" ht="45" customHeight="1">
      <c r="B14" s="336"/>
      <c r="C14" s="319"/>
      <c r="D14" s="319"/>
      <c r="E14" s="310"/>
      <c r="F14" s="319"/>
      <c r="G14" s="319"/>
      <c r="H14" s="319"/>
      <c r="I14" s="319"/>
      <c r="J14" s="319"/>
      <c r="K14" s="319"/>
      <c r="L14" s="319"/>
      <c r="M14" s="27" t="s">
        <v>30</v>
      </c>
      <c r="N14" s="27" t="s">
        <v>30</v>
      </c>
      <c r="O14" s="310"/>
      <c r="P14" s="310"/>
      <c r="Q14" s="310"/>
      <c r="R14" s="311"/>
      <c r="S14" s="313"/>
      <c r="T14" s="296"/>
      <c r="U14" s="296"/>
      <c r="V14" s="318"/>
      <c r="W14" s="313"/>
      <c r="X14" s="318"/>
      <c r="Y14" s="294" t="s">
        <v>41</v>
      </c>
      <c r="Z14" s="295"/>
      <c r="AA14" s="295"/>
      <c r="AB14" s="295"/>
      <c r="AC14" s="298" t="s">
        <v>40</v>
      </c>
      <c r="AD14" s="298"/>
      <c r="AE14" s="298"/>
      <c r="AF14" s="299"/>
      <c r="AG14" s="120" t="s">
        <v>27</v>
      </c>
      <c r="AH14" s="19" t="s">
        <v>26</v>
      </c>
      <c r="AI14" s="19" t="s">
        <v>26</v>
      </c>
      <c r="AJ14" s="99" t="s">
        <v>26</v>
      </c>
      <c r="AK14" s="124" t="s">
        <v>26</v>
      </c>
      <c r="AL14" s="292"/>
      <c r="AM14" s="304"/>
      <c r="AN14" s="306"/>
      <c r="AO14" s="306"/>
      <c r="AP14" s="308"/>
    </row>
    <row r="15" spans="2:42" s="17" customFormat="1" ht="15.75" customHeight="1">
      <c r="B15" s="20"/>
      <c r="C15" s="21"/>
      <c r="D15" s="21"/>
      <c r="E15" s="21"/>
      <c r="F15" s="21"/>
      <c r="G15" s="21"/>
      <c r="H15" s="21"/>
      <c r="I15" s="21"/>
      <c r="J15" s="21" t="s">
        <v>38</v>
      </c>
      <c r="K15" s="21"/>
      <c r="L15" s="21" t="s">
        <v>37</v>
      </c>
      <c r="M15" s="21"/>
      <c r="N15" s="21"/>
      <c r="O15" s="21" t="s">
        <v>44</v>
      </c>
      <c r="P15" s="110" t="s">
        <v>44</v>
      </c>
      <c r="Q15" s="110" t="s">
        <v>20</v>
      </c>
      <c r="R15" s="56" t="s">
        <v>20</v>
      </c>
      <c r="S15" s="113"/>
      <c r="T15" s="114" t="s">
        <v>44</v>
      </c>
      <c r="U15" s="114" t="s">
        <v>44</v>
      </c>
      <c r="V15" s="115" t="s">
        <v>103</v>
      </c>
      <c r="W15" s="113" t="s">
        <v>20</v>
      </c>
      <c r="X15" s="116" t="s">
        <v>103</v>
      </c>
      <c r="Y15" s="113" t="s">
        <v>15</v>
      </c>
      <c r="Z15" s="114" t="s">
        <v>15</v>
      </c>
      <c r="AA15" s="114" t="s">
        <v>15</v>
      </c>
      <c r="AB15" s="114" t="s">
        <v>15</v>
      </c>
      <c r="AC15" s="114" t="s">
        <v>20</v>
      </c>
      <c r="AD15" s="114" t="s">
        <v>20</v>
      </c>
      <c r="AE15" s="114" t="s">
        <v>20</v>
      </c>
      <c r="AF15" s="115" t="s">
        <v>20</v>
      </c>
      <c r="AG15" s="111" t="s">
        <v>33</v>
      </c>
      <c r="AH15" s="22" t="s">
        <v>0</v>
      </c>
      <c r="AI15" s="22" t="s">
        <v>0</v>
      </c>
      <c r="AJ15" s="100" t="s">
        <v>0</v>
      </c>
      <c r="AK15" s="109" t="s">
        <v>1</v>
      </c>
      <c r="AL15" s="292"/>
      <c r="AM15" s="102"/>
      <c r="AN15" s="103"/>
      <c r="AO15" s="103"/>
      <c r="AP15" s="104"/>
    </row>
    <row r="16" spans="2:42" s="17" customFormat="1" ht="15.75" customHeight="1">
      <c r="B16" s="325" t="s">
        <v>155</v>
      </c>
      <c r="C16" s="326"/>
      <c r="D16" s="32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69">
        <f>SUM(O17:O116)</f>
        <v>42</v>
      </c>
      <c r="P16" s="169">
        <f aca="true" t="shared" si="0" ref="P16:AK16">SUM(P17:P116)</f>
        <v>561</v>
      </c>
      <c r="Q16" s="169">
        <f t="shared" si="0"/>
        <v>3080</v>
      </c>
      <c r="R16" s="169">
        <f t="shared" si="0"/>
        <v>159</v>
      </c>
      <c r="S16" s="169"/>
      <c r="T16" s="169">
        <f>SUM(T17:T116)</f>
        <v>36</v>
      </c>
      <c r="U16" s="169">
        <f t="shared" si="0"/>
        <v>512</v>
      </c>
      <c r="V16" s="169">
        <f t="shared" si="0"/>
        <v>45600</v>
      </c>
      <c r="W16" s="169">
        <f t="shared" si="0"/>
        <v>2775</v>
      </c>
      <c r="X16" s="169">
        <f t="shared" si="0"/>
        <v>2475</v>
      </c>
      <c r="Y16" s="234">
        <f t="shared" si="0"/>
        <v>44.8606</v>
      </c>
      <c r="Z16" s="234">
        <f t="shared" si="0"/>
        <v>4779.30757</v>
      </c>
      <c r="AA16" s="234">
        <f t="shared" si="0"/>
        <v>0.5</v>
      </c>
      <c r="AB16" s="234">
        <f t="shared" si="0"/>
        <v>326.33250000000004</v>
      </c>
      <c r="AC16" s="241">
        <f t="shared" si="0"/>
        <v>47.7</v>
      </c>
      <c r="AD16" s="241">
        <f aca="true" t="shared" si="1" ref="AD16">SUM(AD17:AD116)</f>
        <v>0</v>
      </c>
      <c r="AE16" s="241">
        <f aca="true" t="shared" si="2" ref="AE16">SUM(AE17:AE116)</f>
        <v>0</v>
      </c>
      <c r="AF16" s="241">
        <f t="shared" si="0"/>
        <v>420</v>
      </c>
      <c r="AG16" s="170">
        <f t="shared" si="0"/>
        <v>386560</v>
      </c>
      <c r="AH16" s="170">
        <f t="shared" si="0"/>
        <v>48075</v>
      </c>
      <c r="AI16" s="170">
        <f t="shared" si="0"/>
        <v>427175.96</v>
      </c>
      <c r="AJ16" s="170">
        <f t="shared" si="0"/>
        <v>765660.96</v>
      </c>
      <c r="AK16" s="188">
        <f t="shared" si="0"/>
        <v>447339.13279999996</v>
      </c>
      <c r="AL16" s="123"/>
      <c r="AM16" s="102"/>
      <c r="AN16" s="103"/>
      <c r="AO16" s="103"/>
      <c r="AP16" s="104"/>
    </row>
    <row r="17" spans="2:42" ht="15" customHeight="1">
      <c r="B17" s="106">
        <v>1</v>
      </c>
      <c r="C17" s="126" t="s">
        <v>4</v>
      </c>
      <c r="D17" s="126" t="s">
        <v>183</v>
      </c>
      <c r="E17" s="127" t="s">
        <v>184</v>
      </c>
      <c r="F17" s="126" t="s">
        <v>185</v>
      </c>
      <c r="G17" s="126" t="s">
        <v>186</v>
      </c>
      <c r="H17" s="126">
        <v>1980</v>
      </c>
      <c r="I17" s="126"/>
      <c r="J17" s="126" t="s">
        <v>187</v>
      </c>
      <c r="K17" s="126" t="s">
        <v>10</v>
      </c>
      <c r="L17" s="126">
        <v>100</v>
      </c>
      <c r="M17" s="128" t="s">
        <v>188</v>
      </c>
      <c r="N17" s="128" t="s">
        <v>189</v>
      </c>
      <c r="O17" s="128">
        <v>2</v>
      </c>
      <c r="P17" s="130">
        <v>30</v>
      </c>
      <c r="Q17" s="130">
        <v>200</v>
      </c>
      <c r="R17" s="133">
        <v>4</v>
      </c>
      <c r="S17" s="180" t="s">
        <v>159</v>
      </c>
      <c r="T17" s="131">
        <v>2</v>
      </c>
      <c r="U17" s="131">
        <v>30</v>
      </c>
      <c r="V17" s="112">
        <f>затраты!$D13</f>
        <v>2562.5</v>
      </c>
      <c r="W17" s="132">
        <v>200</v>
      </c>
      <c r="X17" s="168">
        <f>затраты!$E13</f>
        <v>180</v>
      </c>
      <c r="Y17" s="235">
        <v>0.4866</v>
      </c>
      <c r="Z17" s="236">
        <v>108.9862</v>
      </c>
      <c r="AA17" s="236">
        <v>0</v>
      </c>
      <c r="AB17" s="236">
        <v>26.6754</v>
      </c>
      <c r="AC17" s="242">
        <v>1.2</v>
      </c>
      <c r="AD17" s="242"/>
      <c r="AE17" s="242"/>
      <c r="AF17" s="243">
        <v>20</v>
      </c>
      <c r="AG17" s="134">
        <v>36450</v>
      </c>
      <c r="AH17" s="2">
        <f>затраты!$F13</f>
        <v>2742.5</v>
      </c>
      <c r="AI17" s="2">
        <f>доходы!$C8</f>
        <v>23718.16</v>
      </c>
      <c r="AJ17" s="101">
        <f aca="true" t="shared" si="3" ref="AJ17:AJ81">AI17-AH17+AG17</f>
        <v>57425.66</v>
      </c>
      <c r="AK17" s="122">
        <f>('общие характеристики'!AI17-AH17)*1.18</f>
        <v>24751.2788</v>
      </c>
      <c r="AL17" s="122" t="str">
        <f>IF($AK17&lt;0,"расходы на демонтаж превышают прогнозную выручку",IF($AK17=0,"-","рекомендуемая начальная цена"))</f>
        <v>рекомендуемая начальная цена</v>
      </c>
      <c r="AM17" s="135" t="s">
        <v>232</v>
      </c>
      <c r="AN17" s="127" t="s">
        <v>233</v>
      </c>
      <c r="AO17" s="127" t="s">
        <v>234</v>
      </c>
      <c r="AP17" s="136" t="s">
        <v>235</v>
      </c>
    </row>
    <row r="18" spans="2:42" ht="15">
      <c r="B18" s="106">
        <v>2</v>
      </c>
      <c r="C18" s="126" t="s">
        <v>4</v>
      </c>
      <c r="D18" s="128" t="s">
        <v>190</v>
      </c>
      <c r="E18" s="127" t="s">
        <v>191</v>
      </c>
      <c r="F18" s="126" t="s">
        <v>185</v>
      </c>
      <c r="G18" s="126" t="s">
        <v>186</v>
      </c>
      <c r="H18" s="126">
        <v>1987</v>
      </c>
      <c r="I18" s="126"/>
      <c r="J18" s="126" t="s">
        <v>192</v>
      </c>
      <c r="K18" s="126" t="s">
        <v>10</v>
      </c>
      <c r="L18" s="126">
        <v>100</v>
      </c>
      <c r="M18" s="128" t="s">
        <v>188</v>
      </c>
      <c r="N18" s="128" t="s">
        <v>189</v>
      </c>
      <c r="O18" s="128">
        <v>2</v>
      </c>
      <c r="P18" s="130">
        <v>30</v>
      </c>
      <c r="Q18" s="130">
        <v>200</v>
      </c>
      <c r="R18" s="133">
        <v>4</v>
      </c>
      <c r="S18" s="180" t="s">
        <v>159</v>
      </c>
      <c r="T18" s="131">
        <v>2</v>
      </c>
      <c r="U18" s="131">
        <v>30</v>
      </c>
      <c r="V18" s="112">
        <f>затраты!$D14</f>
        <v>2562.5</v>
      </c>
      <c r="W18" s="132">
        <v>200</v>
      </c>
      <c r="X18" s="168">
        <f>затраты!$E14</f>
        <v>180</v>
      </c>
      <c r="Y18" s="235">
        <v>0.4866</v>
      </c>
      <c r="Z18" s="236">
        <v>108.9862</v>
      </c>
      <c r="AA18" s="236">
        <v>0</v>
      </c>
      <c r="AB18" s="236">
        <v>26.6754</v>
      </c>
      <c r="AC18" s="242">
        <v>1.2</v>
      </c>
      <c r="AD18" s="242"/>
      <c r="AE18" s="242"/>
      <c r="AF18" s="243">
        <v>20</v>
      </c>
      <c r="AG18" s="134">
        <v>50450</v>
      </c>
      <c r="AH18" s="2">
        <f>затраты!$F14</f>
        <v>2742.5</v>
      </c>
      <c r="AI18" s="2">
        <f>доходы!$C9</f>
        <v>23718.16</v>
      </c>
      <c r="AJ18" s="101">
        <f t="shared" si="3"/>
        <v>71425.66</v>
      </c>
      <c r="AK18" s="122">
        <f>('общие характеристики'!AI18-AH18)*1.18</f>
        <v>24751.2788</v>
      </c>
      <c r="AL18" s="122" t="str">
        <f>IF($AK18&lt;0,"расходы на демонтаж превышают прогнозную выручку",IF($AK18=0,"-","рекомендуемая начальная цена"))</f>
        <v>рекомендуемая начальная цена</v>
      </c>
      <c r="AM18" s="135" t="s">
        <v>232</v>
      </c>
      <c r="AN18" s="127" t="s">
        <v>233</v>
      </c>
      <c r="AO18" s="127" t="s">
        <v>234</v>
      </c>
      <c r="AP18" s="136" t="s">
        <v>235</v>
      </c>
    </row>
    <row r="19" spans="2:42" ht="25.5">
      <c r="B19" s="106">
        <v>3</v>
      </c>
      <c r="C19" s="126" t="s">
        <v>4</v>
      </c>
      <c r="D19" s="126" t="s">
        <v>193</v>
      </c>
      <c r="E19" s="127" t="s">
        <v>194</v>
      </c>
      <c r="F19" s="126" t="s">
        <v>195</v>
      </c>
      <c r="G19" s="126" t="s">
        <v>196</v>
      </c>
      <c r="H19" s="126">
        <v>1991</v>
      </c>
      <c r="I19" s="126">
        <v>1989</v>
      </c>
      <c r="J19" s="126" t="s">
        <v>197</v>
      </c>
      <c r="K19" s="126" t="s">
        <v>10</v>
      </c>
      <c r="L19" s="126">
        <v>200</v>
      </c>
      <c r="M19" s="128" t="s">
        <v>188</v>
      </c>
      <c r="N19" s="128" t="s">
        <v>189</v>
      </c>
      <c r="O19" s="128">
        <v>4</v>
      </c>
      <c r="P19" s="130">
        <v>63</v>
      </c>
      <c r="Q19" s="130">
        <v>400</v>
      </c>
      <c r="R19" s="133">
        <v>10</v>
      </c>
      <c r="S19" s="180" t="s">
        <v>159</v>
      </c>
      <c r="T19" s="131">
        <v>4</v>
      </c>
      <c r="U19" s="131">
        <v>63</v>
      </c>
      <c r="V19" s="112">
        <f>затраты!$D15</f>
        <v>5181.25</v>
      </c>
      <c r="W19" s="132">
        <v>400</v>
      </c>
      <c r="X19" s="168">
        <f>затраты!$E15</f>
        <v>360</v>
      </c>
      <c r="Y19" s="235">
        <v>0.3071</v>
      </c>
      <c r="Z19" s="236">
        <v>264.7133</v>
      </c>
      <c r="AA19" s="236"/>
      <c r="AB19" s="236">
        <v>86.2537</v>
      </c>
      <c r="AC19" s="242">
        <v>3</v>
      </c>
      <c r="AD19" s="242"/>
      <c r="AE19" s="242"/>
      <c r="AF19" s="243">
        <v>40</v>
      </c>
      <c r="AG19" s="134">
        <v>4000</v>
      </c>
      <c r="AH19" s="2">
        <f>затраты!$F15</f>
        <v>5541.25</v>
      </c>
      <c r="AI19" s="2">
        <f>доходы!$C10</f>
        <v>72659.83999999998</v>
      </c>
      <c r="AJ19" s="101">
        <f t="shared" si="3"/>
        <v>71118.58999999998</v>
      </c>
      <c r="AK19" s="122">
        <f>('общие характеристики'!AI19-AH19)*1.18</f>
        <v>79199.93619999997</v>
      </c>
      <c r="AL19" s="122" t="str">
        <f aca="true" t="shared" si="4" ref="AL19:AL82">IF($AK19&lt;0,"расходы на демонтаж превышают прогнозную выручку",IF($AK19=0,"-","рекомендуемая начальная цена"))</f>
        <v>рекомендуемая начальная цена</v>
      </c>
      <c r="AM19" s="135" t="s">
        <v>232</v>
      </c>
      <c r="AN19" s="127" t="s">
        <v>233</v>
      </c>
      <c r="AO19" s="127" t="s">
        <v>236</v>
      </c>
      <c r="AP19" s="136" t="s">
        <v>235</v>
      </c>
    </row>
    <row r="20" spans="2:42" ht="15">
      <c r="B20" s="106">
        <v>4</v>
      </c>
      <c r="C20" s="126" t="s">
        <v>4</v>
      </c>
      <c r="D20" s="126" t="s">
        <v>198</v>
      </c>
      <c r="E20" s="127" t="s">
        <v>199</v>
      </c>
      <c r="F20" s="126" t="s">
        <v>195</v>
      </c>
      <c r="G20" s="126" t="s">
        <v>189</v>
      </c>
      <c r="H20" s="126">
        <v>1976</v>
      </c>
      <c r="I20" s="126">
        <v>1976</v>
      </c>
      <c r="J20" s="126" t="s">
        <v>200</v>
      </c>
      <c r="K20" s="126" t="s">
        <v>10</v>
      </c>
      <c r="L20" s="126">
        <v>150</v>
      </c>
      <c r="M20" s="128" t="s">
        <v>188</v>
      </c>
      <c r="N20" s="128" t="s">
        <v>189</v>
      </c>
      <c r="O20" s="128">
        <v>3</v>
      </c>
      <c r="P20" s="130">
        <v>62</v>
      </c>
      <c r="Q20" s="130">
        <v>300</v>
      </c>
      <c r="R20" s="133">
        <v>8</v>
      </c>
      <c r="S20" s="180" t="s">
        <v>159</v>
      </c>
      <c r="T20" s="131">
        <v>3</v>
      </c>
      <c r="U20" s="131">
        <v>62</v>
      </c>
      <c r="V20" s="112">
        <f>затраты!$D16</f>
        <v>4162.5</v>
      </c>
      <c r="W20" s="132">
        <v>300</v>
      </c>
      <c r="X20" s="168">
        <f>затраты!$E16</f>
        <v>270</v>
      </c>
      <c r="Y20" s="235">
        <v>0.3927</v>
      </c>
      <c r="Z20" s="236">
        <v>750.5833</v>
      </c>
      <c r="AA20" s="236"/>
      <c r="AB20" s="236">
        <v>160.0526</v>
      </c>
      <c r="AC20" s="242">
        <v>2.4</v>
      </c>
      <c r="AD20" s="242"/>
      <c r="AE20" s="242"/>
      <c r="AF20" s="243">
        <v>30</v>
      </c>
      <c r="AG20" s="134">
        <v>4000</v>
      </c>
      <c r="AH20" s="2">
        <f>затраты!$F16</f>
        <v>4432.5</v>
      </c>
      <c r="AI20" s="2">
        <f>доходы!$C11</f>
        <v>138071.82</v>
      </c>
      <c r="AJ20" s="101">
        <f t="shared" si="3"/>
        <v>137639.32</v>
      </c>
      <c r="AK20" s="122">
        <f>('общие характеристики'!AI20-AH20)*1.18</f>
        <v>157694.3976</v>
      </c>
      <c r="AL20" s="122" t="str">
        <f t="shared" si="4"/>
        <v>рекомендуемая начальная цена</v>
      </c>
      <c r="AM20" s="135" t="s">
        <v>232</v>
      </c>
      <c r="AN20" s="127" t="s">
        <v>233</v>
      </c>
      <c r="AO20" s="127" t="s">
        <v>237</v>
      </c>
      <c r="AP20" s="136" t="s">
        <v>235</v>
      </c>
    </row>
    <row r="21" spans="2:42" ht="25.5">
      <c r="B21" s="106">
        <v>5</v>
      </c>
      <c r="C21" s="126" t="s">
        <v>4</v>
      </c>
      <c r="D21" s="126" t="s">
        <v>201</v>
      </c>
      <c r="E21" s="127" t="s">
        <v>202</v>
      </c>
      <c r="F21" s="126" t="s">
        <v>195</v>
      </c>
      <c r="G21" s="126" t="s">
        <v>189</v>
      </c>
      <c r="H21" s="276">
        <v>29591</v>
      </c>
      <c r="I21" s="126"/>
      <c r="J21" s="126" t="s">
        <v>203</v>
      </c>
      <c r="K21" s="126" t="s">
        <v>10</v>
      </c>
      <c r="L21" s="126">
        <v>150</v>
      </c>
      <c r="M21" s="128" t="s">
        <v>204</v>
      </c>
      <c r="N21" s="128" t="s">
        <v>189</v>
      </c>
      <c r="O21" s="128">
        <v>3</v>
      </c>
      <c r="P21" s="130">
        <v>10</v>
      </c>
      <c r="Q21" s="130">
        <v>150</v>
      </c>
      <c r="R21" s="133">
        <v>2</v>
      </c>
      <c r="S21" s="180" t="s">
        <v>158</v>
      </c>
      <c r="T21" s="131"/>
      <c r="U21" s="131"/>
      <c r="V21" s="112">
        <f>затраты!$D17</f>
        <v>0</v>
      </c>
      <c r="W21" s="132"/>
      <c r="X21" s="168">
        <f>затраты!$E17</f>
        <v>0</v>
      </c>
      <c r="Y21" s="235"/>
      <c r="Z21" s="236"/>
      <c r="AA21" s="236"/>
      <c r="AB21" s="236"/>
      <c r="AC21" s="242">
        <v>0.6</v>
      </c>
      <c r="AD21" s="242"/>
      <c r="AE21" s="242"/>
      <c r="AF21" s="243">
        <v>30</v>
      </c>
      <c r="AG21" s="134"/>
      <c r="AH21" s="2">
        <f>затраты!$F17</f>
        <v>0</v>
      </c>
      <c r="AI21" s="2">
        <f>доходы!$C12</f>
        <v>405.72</v>
      </c>
      <c r="AJ21" s="101">
        <f t="shared" si="3"/>
        <v>405.72</v>
      </c>
      <c r="AK21" s="122">
        <f>('общие характеристики'!AI21-AH21)*1.18</f>
        <v>478.7496</v>
      </c>
      <c r="AL21" s="122" t="str">
        <f t="shared" si="4"/>
        <v>рекомендуемая начальная цена</v>
      </c>
      <c r="AM21" s="135" t="s">
        <v>238</v>
      </c>
      <c r="AN21" s="127" t="s">
        <v>239</v>
      </c>
      <c r="AO21" s="127" t="s">
        <v>240</v>
      </c>
      <c r="AP21" s="136" t="s">
        <v>241</v>
      </c>
    </row>
    <row r="22" spans="2:42" ht="25.5">
      <c r="B22" s="106">
        <v>6</v>
      </c>
      <c r="C22" s="126" t="s">
        <v>4</v>
      </c>
      <c r="D22" s="126" t="s">
        <v>205</v>
      </c>
      <c r="E22" s="127" t="s">
        <v>206</v>
      </c>
      <c r="F22" s="126" t="s">
        <v>195</v>
      </c>
      <c r="G22" s="126" t="s">
        <v>186</v>
      </c>
      <c r="H22" s="276">
        <v>30320</v>
      </c>
      <c r="I22" s="126"/>
      <c r="J22" s="126" t="s">
        <v>203</v>
      </c>
      <c r="K22" s="126" t="s">
        <v>10</v>
      </c>
      <c r="L22" s="126">
        <v>50</v>
      </c>
      <c r="M22" s="128" t="s">
        <v>207</v>
      </c>
      <c r="N22" s="128" t="s">
        <v>186</v>
      </c>
      <c r="O22" s="128">
        <v>1</v>
      </c>
      <c r="P22" s="130">
        <v>1</v>
      </c>
      <c r="Q22" s="130">
        <v>80</v>
      </c>
      <c r="R22" s="133">
        <v>1</v>
      </c>
      <c r="S22" s="180" t="s">
        <v>158</v>
      </c>
      <c r="T22" s="131"/>
      <c r="U22" s="131"/>
      <c r="V22" s="112">
        <f>затраты!$D18</f>
        <v>0</v>
      </c>
      <c r="W22" s="132"/>
      <c r="X22" s="168">
        <f>затраты!$E18</f>
        <v>0</v>
      </c>
      <c r="Y22" s="235"/>
      <c r="Z22" s="236"/>
      <c r="AA22" s="236"/>
      <c r="AB22" s="236"/>
      <c r="AC22" s="242">
        <v>0.3</v>
      </c>
      <c r="AD22" s="242"/>
      <c r="AE22" s="242"/>
      <c r="AF22" s="243">
        <v>10</v>
      </c>
      <c r="AG22" s="134"/>
      <c r="AH22" s="2">
        <f>затраты!$F18</f>
        <v>0</v>
      </c>
      <c r="AI22" s="2">
        <f>доходы!$C13</f>
        <v>170.85000000000002</v>
      </c>
      <c r="AJ22" s="101">
        <f t="shared" si="3"/>
        <v>170.85000000000002</v>
      </c>
      <c r="AK22" s="122">
        <f>('общие характеристики'!AI22-AH22)*1.18</f>
        <v>201.603</v>
      </c>
      <c r="AL22" s="122" t="str">
        <f t="shared" si="4"/>
        <v>рекомендуемая начальная цена</v>
      </c>
      <c r="AM22" s="135" t="s">
        <v>238</v>
      </c>
      <c r="AN22" s="127" t="s">
        <v>239</v>
      </c>
      <c r="AO22" s="127" t="s">
        <v>240</v>
      </c>
      <c r="AP22" s="136" t="s">
        <v>241</v>
      </c>
    </row>
    <row r="23" spans="2:42" ht="15">
      <c r="B23" s="106">
        <v>7</v>
      </c>
      <c r="C23" s="126" t="s">
        <v>4</v>
      </c>
      <c r="D23" s="126" t="s">
        <v>208</v>
      </c>
      <c r="E23" s="127" t="s">
        <v>209</v>
      </c>
      <c r="F23" s="126" t="s">
        <v>210</v>
      </c>
      <c r="G23" s="126" t="s">
        <v>186</v>
      </c>
      <c r="H23" s="276">
        <v>32299</v>
      </c>
      <c r="I23" s="126"/>
      <c r="J23" s="126" t="s">
        <v>211</v>
      </c>
      <c r="K23" s="126" t="s">
        <v>10</v>
      </c>
      <c r="L23" s="126">
        <v>100</v>
      </c>
      <c r="M23" s="128" t="s">
        <v>212</v>
      </c>
      <c r="N23" s="128" t="s">
        <v>189</v>
      </c>
      <c r="O23" s="128">
        <v>2</v>
      </c>
      <c r="P23" s="130">
        <v>18</v>
      </c>
      <c r="Q23" s="130">
        <v>200</v>
      </c>
      <c r="R23" s="133">
        <v>5</v>
      </c>
      <c r="S23" s="180" t="s">
        <v>158</v>
      </c>
      <c r="T23" s="131">
        <v>0</v>
      </c>
      <c r="U23" s="131"/>
      <c r="V23" s="112">
        <f>затраты!$D19</f>
        <v>0</v>
      </c>
      <c r="W23" s="132"/>
      <c r="X23" s="168">
        <f>затраты!$E19</f>
        <v>0</v>
      </c>
      <c r="Y23" s="235">
        <v>0.175</v>
      </c>
      <c r="Z23" s="236">
        <v>480</v>
      </c>
      <c r="AA23" s="236">
        <v>0.5</v>
      </c>
      <c r="AB23" s="236">
        <v>0</v>
      </c>
      <c r="AC23" s="242">
        <v>1.5</v>
      </c>
      <c r="AD23" s="242"/>
      <c r="AE23" s="242"/>
      <c r="AF23" s="243">
        <v>20</v>
      </c>
      <c r="AG23" s="134">
        <v>20320</v>
      </c>
      <c r="AH23" s="2">
        <f>затраты!$F19</f>
        <v>0</v>
      </c>
      <c r="AI23" s="2">
        <f>доходы!$C14</f>
        <v>10512.34</v>
      </c>
      <c r="AJ23" s="101">
        <f t="shared" si="3"/>
        <v>30832.34</v>
      </c>
      <c r="AK23" s="122">
        <f>('общие характеристики'!AI23-AH23)*1.18</f>
        <v>12404.5612</v>
      </c>
      <c r="AL23" s="122" t="str">
        <f t="shared" si="4"/>
        <v>рекомендуемая начальная цена</v>
      </c>
      <c r="AM23" s="135" t="s">
        <v>242</v>
      </c>
      <c r="AN23" s="127" t="s">
        <v>243</v>
      </c>
      <c r="AO23" s="127" t="s">
        <v>244</v>
      </c>
      <c r="AP23" s="136" t="s">
        <v>245</v>
      </c>
    </row>
    <row r="24" spans="2:42" ht="25.5">
      <c r="B24" s="106">
        <v>8</v>
      </c>
      <c r="C24" s="126" t="s">
        <v>4</v>
      </c>
      <c r="D24" s="126" t="s">
        <v>213</v>
      </c>
      <c r="E24" s="127" t="s">
        <v>214</v>
      </c>
      <c r="F24" s="126" t="s">
        <v>215</v>
      </c>
      <c r="G24" s="126" t="s">
        <v>189</v>
      </c>
      <c r="H24" s="126" t="s">
        <v>216</v>
      </c>
      <c r="I24" s="126">
        <v>27394</v>
      </c>
      <c r="J24" s="126" t="s">
        <v>217</v>
      </c>
      <c r="K24" s="126" t="s">
        <v>10</v>
      </c>
      <c r="L24" s="126">
        <v>100</v>
      </c>
      <c r="M24" s="128" t="s">
        <v>218</v>
      </c>
      <c r="N24" s="128" t="s">
        <v>189</v>
      </c>
      <c r="O24" s="128">
        <v>3</v>
      </c>
      <c r="P24" s="130">
        <v>25</v>
      </c>
      <c r="Q24" s="130">
        <v>250</v>
      </c>
      <c r="R24" s="133">
        <v>15</v>
      </c>
      <c r="S24" s="180" t="s">
        <v>159</v>
      </c>
      <c r="T24" s="131">
        <v>3</v>
      </c>
      <c r="U24" s="131">
        <v>25</v>
      </c>
      <c r="V24" s="112">
        <f>затраты!$D20</f>
        <v>3468.75</v>
      </c>
      <c r="W24" s="132">
        <v>265</v>
      </c>
      <c r="X24" s="168">
        <f>затраты!$E20</f>
        <v>225</v>
      </c>
      <c r="Y24" s="235">
        <v>0.4866</v>
      </c>
      <c r="Z24" s="236">
        <v>108.9862</v>
      </c>
      <c r="AA24" s="236">
        <v>0</v>
      </c>
      <c r="AB24" s="236">
        <v>26.6754</v>
      </c>
      <c r="AC24" s="242">
        <v>4.5</v>
      </c>
      <c r="AD24" s="242"/>
      <c r="AE24" s="242"/>
      <c r="AF24" s="243">
        <v>30</v>
      </c>
      <c r="AG24" s="134">
        <v>4000</v>
      </c>
      <c r="AH24" s="2">
        <f>затраты!$F20</f>
        <v>3693.75</v>
      </c>
      <c r="AI24" s="2">
        <f>доходы!$C15</f>
        <v>24957.45</v>
      </c>
      <c r="AJ24" s="101">
        <f t="shared" si="3"/>
        <v>25263.7</v>
      </c>
      <c r="AK24" s="122">
        <f>('общие характеристики'!AI24-AH24)*1.18</f>
        <v>25091.166</v>
      </c>
      <c r="AL24" s="122" t="str">
        <f t="shared" si="4"/>
        <v>рекомендуемая начальная цена</v>
      </c>
      <c r="AM24" s="135" t="s">
        <v>246</v>
      </c>
      <c r="AN24" s="127" t="s">
        <v>247</v>
      </c>
      <c r="AO24" s="127" t="s">
        <v>248</v>
      </c>
      <c r="AP24" s="136" t="s">
        <v>249</v>
      </c>
    </row>
    <row r="25" spans="2:42" ht="25.5">
      <c r="B25" s="106">
        <v>9</v>
      </c>
      <c r="C25" s="126" t="s">
        <v>4</v>
      </c>
      <c r="D25" s="126" t="s">
        <v>219</v>
      </c>
      <c r="E25" s="129">
        <v>2224854</v>
      </c>
      <c r="F25" s="163" t="s">
        <v>220</v>
      </c>
      <c r="G25" s="126" t="s">
        <v>186</v>
      </c>
      <c r="H25" s="126">
        <v>1985</v>
      </c>
      <c r="I25" s="126">
        <v>1981</v>
      </c>
      <c r="J25" s="126" t="s">
        <v>221</v>
      </c>
      <c r="K25" s="126" t="s">
        <v>10</v>
      </c>
      <c r="L25" s="126">
        <v>150</v>
      </c>
      <c r="M25" s="128" t="s">
        <v>222</v>
      </c>
      <c r="N25" s="128" t="s">
        <v>186</v>
      </c>
      <c r="O25" s="128">
        <v>3</v>
      </c>
      <c r="P25" s="130">
        <v>10</v>
      </c>
      <c r="Q25" s="130">
        <v>150</v>
      </c>
      <c r="R25" s="133">
        <v>5</v>
      </c>
      <c r="S25" s="180" t="s">
        <v>159</v>
      </c>
      <c r="T25" s="131">
        <v>3</v>
      </c>
      <c r="U25" s="131">
        <v>10</v>
      </c>
      <c r="V25" s="112">
        <f>затраты!$D21</f>
        <v>3187.5</v>
      </c>
      <c r="W25" s="132">
        <v>155</v>
      </c>
      <c r="X25" s="168">
        <f>затраты!$E21</f>
        <v>135</v>
      </c>
      <c r="Y25" s="235">
        <v>20.3571</v>
      </c>
      <c r="Z25" s="236">
        <v>681.1902</v>
      </c>
      <c r="AA25" s="236">
        <v>0</v>
      </c>
      <c r="AB25" s="236">
        <v>0</v>
      </c>
      <c r="AC25" s="242">
        <v>1.5</v>
      </c>
      <c r="AD25" s="242">
        <v>0</v>
      </c>
      <c r="AE25" s="242">
        <v>0</v>
      </c>
      <c r="AF25" s="243">
        <v>30</v>
      </c>
      <c r="AG25" s="134">
        <v>8250</v>
      </c>
      <c r="AH25" s="2">
        <f>затраты!$F21</f>
        <v>3322.5</v>
      </c>
      <c r="AI25" s="2">
        <f>доходы!$C16</f>
        <v>44144.41</v>
      </c>
      <c r="AJ25" s="101">
        <f t="shared" si="3"/>
        <v>49071.91</v>
      </c>
      <c r="AK25" s="122">
        <f>('общие характеристики'!AI25-AH25)*1.18</f>
        <v>48169.853800000004</v>
      </c>
      <c r="AL25" s="122" t="str">
        <f t="shared" si="4"/>
        <v>рекомендуемая начальная цена</v>
      </c>
      <c r="AM25" s="135" t="s">
        <v>250</v>
      </c>
      <c r="AN25" s="127" t="s">
        <v>251</v>
      </c>
      <c r="AO25" s="127" t="s">
        <v>252</v>
      </c>
      <c r="AP25" s="136" t="s">
        <v>253</v>
      </c>
    </row>
    <row r="26" spans="2:42" ht="25.5">
      <c r="B26" s="106">
        <v>10</v>
      </c>
      <c r="C26" s="126" t="s">
        <v>4</v>
      </c>
      <c r="D26" s="126" t="s">
        <v>223</v>
      </c>
      <c r="E26" s="127">
        <v>2231928</v>
      </c>
      <c r="F26" s="126" t="s">
        <v>195</v>
      </c>
      <c r="G26" s="126" t="s">
        <v>186</v>
      </c>
      <c r="H26" s="126">
        <v>1982</v>
      </c>
      <c r="I26" s="126">
        <v>1982</v>
      </c>
      <c r="J26" s="126" t="s">
        <v>224</v>
      </c>
      <c r="K26" s="126" t="s">
        <v>10</v>
      </c>
      <c r="L26" s="126">
        <v>150</v>
      </c>
      <c r="M26" s="128" t="s">
        <v>222</v>
      </c>
      <c r="N26" s="128" t="s">
        <v>186</v>
      </c>
      <c r="O26" s="128">
        <v>3</v>
      </c>
      <c r="P26" s="130">
        <v>10</v>
      </c>
      <c r="Q26" s="130">
        <v>150</v>
      </c>
      <c r="R26" s="133">
        <v>5</v>
      </c>
      <c r="S26" s="180" t="s">
        <v>159</v>
      </c>
      <c r="T26" s="131">
        <v>3</v>
      </c>
      <c r="U26" s="131">
        <v>10</v>
      </c>
      <c r="V26" s="112">
        <f>затраты!$D22</f>
        <v>3187.5</v>
      </c>
      <c r="W26" s="132">
        <v>155</v>
      </c>
      <c r="X26" s="168">
        <f>затраты!$E22</f>
        <v>135</v>
      </c>
      <c r="Y26" s="235">
        <v>20.3571</v>
      </c>
      <c r="Z26" s="236">
        <v>681.19037</v>
      </c>
      <c r="AA26" s="236">
        <v>0</v>
      </c>
      <c r="AB26" s="236">
        <v>0</v>
      </c>
      <c r="AC26" s="242">
        <v>1.5</v>
      </c>
      <c r="AD26" s="242">
        <v>0</v>
      </c>
      <c r="AE26" s="242">
        <v>0</v>
      </c>
      <c r="AF26" s="243">
        <v>30</v>
      </c>
      <c r="AG26" s="134">
        <v>45180</v>
      </c>
      <c r="AH26" s="2">
        <f>затраты!$F22</f>
        <v>3322.5</v>
      </c>
      <c r="AI26" s="2">
        <f>доходы!$C17</f>
        <v>44144.41</v>
      </c>
      <c r="AJ26" s="101">
        <f t="shared" si="3"/>
        <v>86001.91</v>
      </c>
      <c r="AK26" s="122">
        <f>('общие характеристики'!AI26-AH26)*1.18</f>
        <v>48169.853800000004</v>
      </c>
      <c r="AL26" s="122" t="str">
        <f t="shared" si="4"/>
        <v>рекомендуемая начальная цена</v>
      </c>
      <c r="AM26" s="135" t="s">
        <v>250</v>
      </c>
      <c r="AN26" s="127" t="s">
        <v>251</v>
      </c>
      <c r="AO26" s="127" t="s">
        <v>252</v>
      </c>
      <c r="AP26" s="136" t="s">
        <v>253</v>
      </c>
    </row>
    <row r="27" spans="2:42" ht="76.5">
      <c r="B27" s="106">
        <v>11</v>
      </c>
      <c r="C27" s="126" t="s">
        <v>4</v>
      </c>
      <c r="D27" s="126" t="s">
        <v>225</v>
      </c>
      <c r="E27" s="127" t="s">
        <v>226</v>
      </c>
      <c r="F27" s="126" t="s">
        <v>227</v>
      </c>
      <c r="G27" s="126" t="s">
        <v>228</v>
      </c>
      <c r="H27" s="126">
        <v>1987</v>
      </c>
      <c r="I27" s="126">
        <v>1985</v>
      </c>
      <c r="J27" s="126" t="s">
        <v>229</v>
      </c>
      <c r="K27" s="126" t="s">
        <v>10</v>
      </c>
      <c r="L27" s="126">
        <v>1000</v>
      </c>
      <c r="M27" s="128" t="s">
        <v>230</v>
      </c>
      <c r="N27" s="128" t="s">
        <v>231</v>
      </c>
      <c r="O27" s="128">
        <v>16</v>
      </c>
      <c r="P27" s="130">
        <v>302</v>
      </c>
      <c r="Q27" s="130">
        <v>1000</v>
      </c>
      <c r="R27" s="133">
        <v>100</v>
      </c>
      <c r="S27" s="180" t="s">
        <v>159</v>
      </c>
      <c r="T27" s="131">
        <v>16</v>
      </c>
      <c r="U27" s="131">
        <v>282</v>
      </c>
      <c r="V27" s="112">
        <f>затраты!$D23</f>
        <v>21287.5</v>
      </c>
      <c r="W27" s="132">
        <v>1100</v>
      </c>
      <c r="X27" s="168">
        <f>затраты!$E23</f>
        <v>990</v>
      </c>
      <c r="Y27" s="235">
        <v>1.8118</v>
      </c>
      <c r="Z27" s="236">
        <v>1594.6718</v>
      </c>
      <c r="AA27" s="236"/>
      <c r="AB27" s="236"/>
      <c r="AC27" s="242">
        <v>30</v>
      </c>
      <c r="AD27" s="242"/>
      <c r="AE27" s="242"/>
      <c r="AF27" s="243">
        <v>160</v>
      </c>
      <c r="AG27" s="134">
        <v>213910</v>
      </c>
      <c r="AH27" s="2">
        <f>затраты!$F23</f>
        <v>22277.5</v>
      </c>
      <c r="AI27" s="2">
        <f>доходы!$C18</f>
        <v>44672.8</v>
      </c>
      <c r="AJ27" s="101">
        <f t="shared" si="3"/>
        <v>236305.3</v>
      </c>
      <c r="AK27" s="122">
        <f>('общие характеристики'!AI27-AH27)*1.18</f>
        <v>26426.454</v>
      </c>
      <c r="AL27" s="122" t="str">
        <f t="shared" si="4"/>
        <v>рекомендуемая начальная цена</v>
      </c>
      <c r="AM27" s="135" t="s">
        <v>254</v>
      </c>
      <c r="AN27" s="127" t="s">
        <v>255</v>
      </c>
      <c r="AO27" s="127" t="s">
        <v>256</v>
      </c>
      <c r="AP27" s="136" t="s">
        <v>257</v>
      </c>
    </row>
    <row r="28" spans="2:42" ht="15">
      <c r="B28" s="106">
        <v>12</v>
      </c>
      <c r="C28" s="126"/>
      <c r="D28" s="126"/>
      <c r="E28" s="127"/>
      <c r="F28" s="126"/>
      <c r="G28" s="126"/>
      <c r="H28" s="126"/>
      <c r="I28" s="126"/>
      <c r="J28" s="126"/>
      <c r="K28" s="126"/>
      <c r="L28" s="126"/>
      <c r="M28" s="128"/>
      <c r="N28" s="128"/>
      <c r="O28" s="128"/>
      <c r="P28" s="130"/>
      <c r="Q28" s="130"/>
      <c r="R28" s="133"/>
      <c r="S28" s="180"/>
      <c r="T28" s="131"/>
      <c r="U28" s="131"/>
      <c r="V28" s="112">
        <f>затраты!$D24</f>
        <v>0</v>
      </c>
      <c r="W28" s="132"/>
      <c r="X28" s="168">
        <f>затраты!$E24</f>
        <v>0</v>
      </c>
      <c r="Y28" s="235"/>
      <c r="Z28" s="236"/>
      <c r="AA28" s="236"/>
      <c r="AB28" s="236"/>
      <c r="AC28" s="242"/>
      <c r="AD28" s="242"/>
      <c r="AE28" s="242"/>
      <c r="AF28" s="243"/>
      <c r="AG28" s="134"/>
      <c r="AH28" s="2">
        <f>затраты!$F24</f>
        <v>0</v>
      </c>
      <c r="AI28" s="2">
        <f>доходы!$C19</f>
        <v>0</v>
      </c>
      <c r="AJ28" s="101">
        <f t="shared" si="3"/>
        <v>0</v>
      </c>
      <c r="AK28" s="122">
        <f>('общие характеристики'!AI28-AH28)*1.18</f>
        <v>0</v>
      </c>
      <c r="AL28" s="122" t="str">
        <f t="shared" si="4"/>
        <v>-</v>
      </c>
      <c r="AM28" s="135"/>
      <c r="AN28" s="127"/>
      <c r="AO28" s="127"/>
      <c r="AP28" s="136"/>
    </row>
    <row r="29" spans="2:42" ht="15">
      <c r="B29" s="106">
        <v>13</v>
      </c>
      <c r="C29" s="126"/>
      <c r="D29" s="126"/>
      <c r="E29" s="127"/>
      <c r="F29" s="126"/>
      <c r="G29" s="126"/>
      <c r="H29" s="126"/>
      <c r="I29" s="126"/>
      <c r="J29" s="126"/>
      <c r="K29" s="126"/>
      <c r="L29" s="126"/>
      <c r="M29" s="128"/>
      <c r="N29" s="128"/>
      <c r="O29" s="128"/>
      <c r="P29" s="130"/>
      <c r="Q29" s="130"/>
      <c r="R29" s="133"/>
      <c r="S29" s="180"/>
      <c r="T29" s="131"/>
      <c r="U29" s="131"/>
      <c r="V29" s="112">
        <f>затраты!$D25</f>
        <v>0</v>
      </c>
      <c r="W29" s="132"/>
      <c r="X29" s="168">
        <f>затраты!$E25</f>
        <v>0</v>
      </c>
      <c r="Y29" s="235"/>
      <c r="Z29" s="236"/>
      <c r="AA29" s="236"/>
      <c r="AB29" s="236"/>
      <c r="AC29" s="242"/>
      <c r="AD29" s="242"/>
      <c r="AE29" s="242"/>
      <c r="AF29" s="243"/>
      <c r="AG29" s="134"/>
      <c r="AH29" s="2">
        <f>затраты!$F25</f>
        <v>0</v>
      </c>
      <c r="AI29" s="2">
        <f>доходы!$C20</f>
        <v>0</v>
      </c>
      <c r="AJ29" s="101">
        <f t="shared" si="3"/>
        <v>0</v>
      </c>
      <c r="AK29" s="122">
        <f>('общие характеристики'!AI29-AH29)*1.18</f>
        <v>0</v>
      </c>
      <c r="AL29" s="122" t="str">
        <f t="shared" si="4"/>
        <v>-</v>
      </c>
      <c r="AM29" s="135"/>
      <c r="AN29" s="127"/>
      <c r="AO29" s="127"/>
      <c r="AP29" s="136"/>
    </row>
    <row r="30" spans="2:42" ht="15">
      <c r="B30" s="106">
        <v>14</v>
      </c>
      <c r="C30" s="126"/>
      <c r="D30" s="126"/>
      <c r="E30" s="127"/>
      <c r="F30" s="126"/>
      <c r="G30" s="126"/>
      <c r="H30" s="126"/>
      <c r="I30" s="126"/>
      <c r="J30" s="126"/>
      <c r="K30" s="126"/>
      <c r="L30" s="126"/>
      <c r="M30" s="128"/>
      <c r="N30" s="128"/>
      <c r="O30" s="128"/>
      <c r="P30" s="130"/>
      <c r="Q30" s="130"/>
      <c r="R30" s="133"/>
      <c r="S30" s="180"/>
      <c r="T30" s="131"/>
      <c r="U30" s="131"/>
      <c r="V30" s="112">
        <f>затраты!$D26</f>
        <v>0</v>
      </c>
      <c r="W30" s="132"/>
      <c r="X30" s="168">
        <f>затраты!$E26</f>
        <v>0</v>
      </c>
      <c r="Y30" s="235"/>
      <c r="Z30" s="236"/>
      <c r="AA30" s="236"/>
      <c r="AB30" s="236"/>
      <c r="AC30" s="242"/>
      <c r="AD30" s="242"/>
      <c r="AE30" s="242"/>
      <c r="AF30" s="243"/>
      <c r="AG30" s="134"/>
      <c r="AH30" s="2">
        <f>затраты!$F26</f>
        <v>0</v>
      </c>
      <c r="AI30" s="2">
        <f>доходы!$C21</f>
        <v>0</v>
      </c>
      <c r="AJ30" s="101">
        <f t="shared" si="3"/>
        <v>0</v>
      </c>
      <c r="AK30" s="122">
        <f>('общие характеристики'!AI30-AH30)*1.18</f>
        <v>0</v>
      </c>
      <c r="AL30" s="122" t="str">
        <f t="shared" si="4"/>
        <v>-</v>
      </c>
      <c r="AM30" s="135"/>
      <c r="AN30" s="127"/>
      <c r="AO30" s="127"/>
      <c r="AP30" s="136"/>
    </row>
    <row r="31" spans="2:42" ht="15">
      <c r="B31" s="106">
        <v>15</v>
      </c>
      <c r="C31" s="126"/>
      <c r="D31" s="126"/>
      <c r="E31" s="127"/>
      <c r="F31" s="126"/>
      <c r="G31" s="126"/>
      <c r="H31" s="126"/>
      <c r="I31" s="126"/>
      <c r="J31" s="126"/>
      <c r="K31" s="126"/>
      <c r="L31" s="126"/>
      <c r="M31" s="128"/>
      <c r="N31" s="128"/>
      <c r="O31" s="128"/>
      <c r="P31" s="130"/>
      <c r="Q31" s="130"/>
      <c r="R31" s="133"/>
      <c r="S31" s="180"/>
      <c r="T31" s="131"/>
      <c r="U31" s="131"/>
      <c r="V31" s="112">
        <f>затраты!$D27</f>
        <v>0</v>
      </c>
      <c r="W31" s="132"/>
      <c r="X31" s="168">
        <f>затраты!$E27</f>
        <v>0</v>
      </c>
      <c r="Y31" s="235"/>
      <c r="Z31" s="236"/>
      <c r="AA31" s="236"/>
      <c r="AB31" s="236"/>
      <c r="AC31" s="242"/>
      <c r="AD31" s="242"/>
      <c r="AE31" s="242"/>
      <c r="AF31" s="243"/>
      <c r="AG31" s="134"/>
      <c r="AH31" s="2">
        <f>затраты!$F27</f>
        <v>0</v>
      </c>
      <c r="AI31" s="2">
        <f>доходы!$C22</f>
        <v>0</v>
      </c>
      <c r="AJ31" s="101">
        <f t="shared" si="3"/>
        <v>0</v>
      </c>
      <c r="AK31" s="122">
        <f>('общие характеристики'!AI31-AH31)*1.18</f>
        <v>0</v>
      </c>
      <c r="AL31" s="122" t="str">
        <f t="shared" si="4"/>
        <v>-</v>
      </c>
      <c r="AM31" s="135"/>
      <c r="AN31" s="127"/>
      <c r="AO31" s="127"/>
      <c r="AP31" s="136"/>
    </row>
    <row r="32" spans="2:42" ht="15">
      <c r="B32" s="106">
        <v>16</v>
      </c>
      <c r="C32" s="126"/>
      <c r="D32" s="126"/>
      <c r="E32" s="127"/>
      <c r="F32" s="126"/>
      <c r="G32" s="126"/>
      <c r="H32" s="126"/>
      <c r="I32" s="126"/>
      <c r="J32" s="126"/>
      <c r="K32" s="126"/>
      <c r="L32" s="126"/>
      <c r="M32" s="128"/>
      <c r="N32" s="128"/>
      <c r="O32" s="128"/>
      <c r="P32" s="130"/>
      <c r="Q32" s="130"/>
      <c r="R32" s="133"/>
      <c r="S32" s="180"/>
      <c r="T32" s="131"/>
      <c r="U32" s="131"/>
      <c r="V32" s="112">
        <f>затраты!$D28</f>
        <v>0</v>
      </c>
      <c r="W32" s="132"/>
      <c r="X32" s="168">
        <f>затраты!$E28</f>
        <v>0</v>
      </c>
      <c r="Y32" s="235"/>
      <c r="Z32" s="236"/>
      <c r="AA32" s="236"/>
      <c r="AB32" s="236"/>
      <c r="AC32" s="242"/>
      <c r="AD32" s="242"/>
      <c r="AE32" s="242"/>
      <c r="AF32" s="243"/>
      <c r="AG32" s="134"/>
      <c r="AH32" s="2">
        <f>затраты!$F28</f>
        <v>0</v>
      </c>
      <c r="AI32" s="2">
        <f>доходы!$C23</f>
        <v>0</v>
      </c>
      <c r="AJ32" s="101">
        <f t="shared" si="3"/>
        <v>0</v>
      </c>
      <c r="AK32" s="122">
        <f>('общие характеристики'!AI32-AH32)*1.18</f>
        <v>0</v>
      </c>
      <c r="AL32" s="122" t="str">
        <f t="shared" si="4"/>
        <v>-</v>
      </c>
      <c r="AM32" s="135"/>
      <c r="AN32" s="127"/>
      <c r="AO32" s="127"/>
      <c r="AP32" s="136"/>
    </row>
    <row r="33" spans="2:42" ht="15">
      <c r="B33" s="106">
        <v>17</v>
      </c>
      <c r="C33" s="126"/>
      <c r="D33" s="126"/>
      <c r="E33" s="127"/>
      <c r="F33" s="126"/>
      <c r="G33" s="126"/>
      <c r="H33" s="126"/>
      <c r="I33" s="126"/>
      <c r="J33" s="126"/>
      <c r="K33" s="126"/>
      <c r="L33" s="126"/>
      <c r="M33" s="128"/>
      <c r="N33" s="128"/>
      <c r="O33" s="128"/>
      <c r="P33" s="130"/>
      <c r="Q33" s="130"/>
      <c r="R33" s="133"/>
      <c r="S33" s="180"/>
      <c r="T33" s="131"/>
      <c r="U33" s="131"/>
      <c r="V33" s="112">
        <f>затраты!$D29</f>
        <v>0</v>
      </c>
      <c r="W33" s="132"/>
      <c r="X33" s="168">
        <f>затраты!$E29</f>
        <v>0</v>
      </c>
      <c r="Y33" s="235"/>
      <c r="Z33" s="236"/>
      <c r="AA33" s="236"/>
      <c r="AB33" s="236"/>
      <c r="AC33" s="242"/>
      <c r="AD33" s="242"/>
      <c r="AE33" s="242"/>
      <c r="AF33" s="243"/>
      <c r="AG33" s="134"/>
      <c r="AH33" s="2">
        <f>затраты!$F29</f>
        <v>0</v>
      </c>
      <c r="AI33" s="2">
        <f>доходы!$C24</f>
        <v>0</v>
      </c>
      <c r="AJ33" s="101">
        <f t="shared" si="3"/>
        <v>0</v>
      </c>
      <c r="AK33" s="122">
        <f>('общие характеристики'!AI33-AH33)*1.18</f>
        <v>0</v>
      </c>
      <c r="AL33" s="122" t="str">
        <f t="shared" si="4"/>
        <v>-</v>
      </c>
      <c r="AM33" s="135"/>
      <c r="AN33" s="127"/>
      <c r="AO33" s="127"/>
      <c r="AP33" s="136"/>
    </row>
    <row r="34" spans="2:42" ht="15">
      <c r="B34" s="106">
        <v>18</v>
      </c>
      <c r="C34" s="126"/>
      <c r="D34" s="126"/>
      <c r="E34" s="127"/>
      <c r="F34" s="126"/>
      <c r="G34" s="126"/>
      <c r="H34" s="126"/>
      <c r="I34" s="126"/>
      <c r="J34" s="126"/>
      <c r="K34" s="126"/>
      <c r="L34" s="126"/>
      <c r="M34" s="128"/>
      <c r="N34" s="128"/>
      <c r="O34" s="128"/>
      <c r="P34" s="130"/>
      <c r="Q34" s="130"/>
      <c r="R34" s="133"/>
      <c r="S34" s="180"/>
      <c r="T34" s="131"/>
      <c r="U34" s="131"/>
      <c r="V34" s="112">
        <f>затраты!$D30</f>
        <v>0</v>
      </c>
      <c r="W34" s="132"/>
      <c r="X34" s="168">
        <f>затраты!$E30</f>
        <v>0</v>
      </c>
      <c r="Y34" s="235"/>
      <c r="Z34" s="236"/>
      <c r="AA34" s="236"/>
      <c r="AB34" s="236"/>
      <c r="AC34" s="242"/>
      <c r="AD34" s="242"/>
      <c r="AE34" s="242"/>
      <c r="AF34" s="243"/>
      <c r="AG34" s="134"/>
      <c r="AH34" s="2">
        <f>затраты!$F30</f>
        <v>0</v>
      </c>
      <c r="AI34" s="2">
        <f>доходы!$C25</f>
        <v>0</v>
      </c>
      <c r="AJ34" s="101">
        <f t="shared" si="3"/>
        <v>0</v>
      </c>
      <c r="AK34" s="122">
        <f>('общие характеристики'!AI34-AH34)*1.18</f>
        <v>0</v>
      </c>
      <c r="AL34" s="122" t="str">
        <f t="shared" si="4"/>
        <v>-</v>
      </c>
      <c r="AM34" s="135"/>
      <c r="AN34" s="127"/>
      <c r="AO34" s="127"/>
      <c r="AP34" s="136"/>
    </row>
    <row r="35" spans="2:42" ht="15">
      <c r="B35" s="106">
        <v>19</v>
      </c>
      <c r="C35" s="126"/>
      <c r="D35" s="126"/>
      <c r="E35" s="127"/>
      <c r="F35" s="126"/>
      <c r="G35" s="126"/>
      <c r="H35" s="126"/>
      <c r="I35" s="126"/>
      <c r="J35" s="126"/>
      <c r="K35" s="126"/>
      <c r="L35" s="126"/>
      <c r="M35" s="128"/>
      <c r="N35" s="128"/>
      <c r="O35" s="128"/>
      <c r="P35" s="130"/>
      <c r="Q35" s="130"/>
      <c r="R35" s="133"/>
      <c r="S35" s="180"/>
      <c r="T35" s="131"/>
      <c r="U35" s="131"/>
      <c r="V35" s="112">
        <f>затраты!$D31</f>
        <v>0</v>
      </c>
      <c r="W35" s="132"/>
      <c r="X35" s="168">
        <f>затраты!$E31</f>
        <v>0</v>
      </c>
      <c r="Y35" s="235"/>
      <c r="Z35" s="236"/>
      <c r="AA35" s="236"/>
      <c r="AB35" s="236"/>
      <c r="AC35" s="242"/>
      <c r="AD35" s="242"/>
      <c r="AE35" s="242"/>
      <c r="AF35" s="243"/>
      <c r="AG35" s="134"/>
      <c r="AH35" s="2">
        <f>затраты!$F31</f>
        <v>0</v>
      </c>
      <c r="AI35" s="2">
        <f>доходы!$C26</f>
        <v>0</v>
      </c>
      <c r="AJ35" s="101">
        <f t="shared" si="3"/>
        <v>0</v>
      </c>
      <c r="AK35" s="122">
        <f>('общие характеристики'!AI35-AH35)*1.18</f>
        <v>0</v>
      </c>
      <c r="AL35" s="122" t="str">
        <f t="shared" si="4"/>
        <v>-</v>
      </c>
      <c r="AM35" s="135"/>
      <c r="AN35" s="127"/>
      <c r="AO35" s="127"/>
      <c r="AP35" s="136"/>
    </row>
    <row r="36" spans="2:42" ht="15">
      <c r="B36" s="106">
        <v>20</v>
      </c>
      <c r="C36" s="126"/>
      <c r="D36" s="126"/>
      <c r="E36" s="127"/>
      <c r="F36" s="126"/>
      <c r="G36" s="126"/>
      <c r="H36" s="126"/>
      <c r="I36" s="126"/>
      <c r="J36" s="126"/>
      <c r="K36" s="126"/>
      <c r="L36" s="126"/>
      <c r="M36" s="128"/>
      <c r="N36" s="128"/>
      <c r="O36" s="128"/>
      <c r="P36" s="130"/>
      <c r="Q36" s="130"/>
      <c r="R36" s="133"/>
      <c r="S36" s="180"/>
      <c r="T36" s="131"/>
      <c r="U36" s="131"/>
      <c r="V36" s="112">
        <f>затраты!$D32</f>
        <v>0</v>
      </c>
      <c r="W36" s="132"/>
      <c r="X36" s="168">
        <f>затраты!$E32</f>
        <v>0</v>
      </c>
      <c r="Y36" s="235"/>
      <c r="Z36" s="236"/>
      <c r="AA36" s="236"/>
      <c r="AB36" s="236"/>
      <c r="AC36" s="242"/>
      <c r="AD36" s="242"/>
      <c r="AE36" s="242"/>
      <c r="AF36" s="243"/>
      <c r="AG36" s="134"/>
      <c r="AH36" s="2">
        <f>затраты!$F32</f>
        <v>0</v>
      </c>
      <c r="AI36" s="2">
        <f>доходы!$C27</f>
        <v>0</v>
      </c>
      <c r="AJ36" s="101">
        <f t="shared" si="3"/>
        <v>0</v>
      </c>
      <c r="AK36" s="122">
        <f>('общие характеристики'!AI36-AH36)*1.18</f>
        <v>0</v>
      </c>
      <c r="AL36" s="122" t="str">
        <f t="shared" si="4"/>
        <v>-</v>
      </c>
      <c r="AM36" s="135"/>
      <c r="AN36" s="127"/>
      <c r="AO36" s="127"/>
      <c r="AP36" s="136"/>
    </row>
    <row r="37" spans="2:42" ht="15">
      <c r="B37" s="106">
        <v>21</v>
      </c>
      <c r="C37" s="126"/>
      <c r="D37" s="126"/>
      <c r="E37" s="127"/>
      <c r="F37" s="126"/>
      <c r="G37" s="126"/>
      <c r="H37" s="126"/>
      <c r="I37" s="126"/>
      <c r="J37" s="126"/>
      <c r="K37" s="126"/>
      <c r="L37" s="126"/>
      <c r="M37" s="128"/>
      <c r="N37" s="128"/>
      <c r="O37" s="128"/>
      <c r="P37" s="130"/>
      <c r="Q37" s="130"/>
      <c r="R37" s="133"/>
      <c r="S37" s="180"/>
      <c r="T37" s="131"/>
      <c r="U37" s="131"/>
      <c r="V37" s="112">
        <f>затраты!$D33</f>
        <v>0</v>
      </c>
      <c r="W37" s="132"/>
      <c r="X37" s="168">
        <f>затраты!$E33</f>
        <v>0</v>
      </c>
      <c r="Y37" s="235"/>
      <c r="Z37" s="236"/>
      <c r="AA37" s="236"/>
      <c r="AB37" s="236"/>
      <c r="AC37" s="242"/>
      <c r="AD37" s="242"/>
      <c r="AE37" s="242"/>
      <c r="AF37" s="243"/>
      <c r="AG37" s="134"/>
      <c r="AH37" s="2">
        <f>затраты!$F33</f>
        <v>0</v>
      </c>
      <c r="AI37" s="2">
        <f>доходы!$C28</f>
        <v>0</v>
      </c>
      <c r="AJ37" s="101">
        <f t="shared" si="3"/>
        <v>0</v>
      </c>
      <c r="AK37" s="122">
        <f>('общие характеристики'!AI37-AH37)*1.18</f>
        <v>0</v>
      </c>
      <c r="AL37" s="122" t="str">
        <f t="shared" si="4"/>
        <v>-</v>
      </c>
      <c r="AM37" s="135"/>
      <c r="AN37" s="127"/>
      <c r="AO37" s="127"/>
      <c r="AP37" s="136"/>
    </row>
    <row r="38" spans="2:42" ht="15">
      <c r="B38" s="106">
        <v>22</v>
      </c>
      <c r="C38" s="126"/>
      <c r="D38" s="126"/>
      <c r="E38" s="127"/>
      <c r="F38" s="126"/>
      <c r="G38" s="126"/>
      <c r="H38" s="126"/>
      <c r="I38" s="126"/>
      <c r="J38" s="126"/>
      <c r="K38" s="126"/>
      <c r="L38" s="126"/>
      <c r="M38" s="128"/>
      <c r="N38" s="128"/>
      <c r="O38" s="128"/>
      <c r="P38" s="130"/>
      <c r="Q38" s="130"/>
      <c r="R38" s="133"/>
      <c r="S38" s="180"/>
      <c r="T38" s="131"/>
      <c r="U38" s="131"/>
      <c r="V38" s="112">
        <f>затраты!$D34</f>
        <v>0</v>
      </c>
      <c r="W38" s="132"/>
      <c r="X38" s="168">
        <f>затраты!$E34</f>
        <v>0</v>
      </c>
      <c r="Y38" s="235"/>
      <c r="Z38" s="236"/>
      <c r="AA38" s="236"/>
      <c r="AB38" s="236"/>
      <c r="AC38" s="242"/>
      <c r="AD38" s="242"/>
      <c r="AE38" s="242"/>
      <c r="AF38" s="243"/>
      <c r="AG38" s="134"/>
      <c r="AH38" s="2">
        <f>затраты!$F34</f>
        <v>0</v>
      </c>
      <c r="AI38" s="2">
        <f>доходы!$C29</f>
        <v>0</v>
      </c>
      <c r="AJ38" s="101">
        <f t="shared" si="3"/>
        <v>0</v>
      </c>
      <c r="AK38" s="122">
        <f>('общие характеристики'!AI38-AH38)*1.18</f>
        <v>0</v>
      </c>
      <c r="AL38" s="122" t="str">
        <f t="shared" si="4"/>
        <v>-</v>
      </c>
      <c r="AM38" s="135"/>
      <c r="AN38" s="127"/>
      <c r="AO38" s="127"/>
      <c r="AP38" s="136"/>
    </row>
    <row r="39" spans="2:42" ht="15">
      <c r="B39" s="106">
        <v>23</v>
      </c>
      <c r="C39" s="126"/>
      <c r="D39" s="126"/>
      <c r="E39" s="127"/>
      <c r="F39" s="126"/>
      <c r="G39" s="126"/>
      <c r="H39" s="126"/>
      <c r="I39" s="126"/>
      <c r="J39" s="126"/>
      <c r="K39" s="126"/>
      <c r="L39" s="126"/>
      <c r="M39" s="128"/>
      <c r="N39" s="128"/>
      <c r="O39" s="128"/>
      <c r="P39" s="130"/>
      <c r="Q39" s="130"/>
      <c r="R39" s="133"/>
      <c r="S39" s="180"/>
      <c r="T39" s="131"/>
      <c r="U39" s="131"/>
      <c r="V39" s="112">
        <f>затраты!$D35</f>
        <v>0</v>
      </c>
      <c r="W39" s="132"/>
      <c r="X39" s="168">
        <f>затраты!$E35</f>
        <v>0</v>
      </c>
      <c r="Y39" s="235"/>
      <c r="Z39" s="236"/>
      <c r="AA39" s="236"/>
      <c r="AB39" s="236"/>
      <c r="AC39" s="242"/>
      <c r="AD39" s="242"/>
      <c r="AE39" s="242"/>
      <c r="AF39" s="243"/>
      <c r="AG39" s="134"/>
      <c r="AH39" s="2">
        <f>затраты!$F35</f>
        <v>0</v>
      </c>
      <c r="AI39" s="2">
        <f>доходы!$C30</f>
        <v>0</v>
      </c>
      <c r="AJ39" s="101">
        <f t="shared" si="3"/>
        <v>0</v>
      </c>
      <c r="AK39" s="122">
        <f>('общие характеристики'!AI39-AH39)*1.18</f>
        <v>0</v>
      </c>
      <c r="AL39" s="122" t="str">
        <f t="shared" si="4"/>
        <v>-</v>
      </c>
      <c r="AM39" s="135"/>
      <c r="AN39" s="127"/>
      <c r="AO39" s="127"/>
      <c r="AP39" s="136"/>
    </row>
    <row r="40" spans="2:42" ht="15">
      <c r="B40" s="106">
        <v>24</v>
      </c>
      <c r="C40" s="126"/>
      <c r="D40" s="126"/>
      <c r="E40" s="127"/>
      <c r="F40" s="126"/>
      <c r="G40" s="126"/>
      <c r="H40" s="126"/>
      <c r="I40" s="126"/>
      <c r="J40" s="126"/>
      <c r="K40" s="126"/>
      <c r="L40" s="126"/>
      <c r="M40" s="128"/>
      <c r="N40" s="128"/>
      <c r="O40" s="128"/>
      <c r="P40" s="130"/>
      <c r="Q40" s="130"/>
      <c r="R40" s="133"/>
      <c r="S40" s="180"/>
      <c r="T40" s="131"/>
      <c r="U40" s="131"/>
      <c r="V40" s="112">
        <f>затраты!$D36</f>
        <v>0</v>
      </c>
      <c r="W40" s="132"/>
      <c r="X40" s="168">
        <f>затраты!$E36</f>
        <v>0</v>
      </c>
      <c r="Y40" s="235"/>
      <c r="Z40" s="236"/>
      <c r="AA40" s="236"/>
      <c r="AB40" s="236"/>
      <c r="AC40" s="242"/>
      <c r="AD40" s="242"/>
      <c r="AE40" s="242"/>
      <c r="AF40" s="243"/>
      <c r="AG40" s="134"/>
      <c r="AH40" s="2">
        <f>затраты!$F36</f>
        <v>0</v>
      </c>
      <c r="AI40" s="2">
        <f>доходы!$C31</f>
        <v>0</v>
      </c>
      <c r="AJ40" s="101">
        <f t="shared" si="3"/>
        <v>0</v>
      </c>
      <c r="AK40" s="122">
        <f>('общие характеристики'!AI40-AH40)*1.18</f>
        <v>0</v>
      </c>
      <c r="AL40" s="122" t="str">
        <f t="shared" si="4"/>
        <v>-</v>
      </c>
      <c r="AM40" s="135"/>
      <c r="AN40" s="127"/>
      <c r="AO40" s="127"/>
      <c r="AP40" s="136"/>
    </row>
    <row r="41" spans="2:42" ht="15">
      <c r="B41" s="106">
        <v>25</v>
      </c>
      <c r="C41" s="126"/>
      <c r="D41" s="126"/>
      <c r="E41" s="127"/>
      <c r="F41" s="126"/>
      <c r="G41" s="126"/>
      <c r="H41" s="126"/>
      <c r="I41" s="126"/>
      <c r="J41" s="126"/>
      <c r="K41" s="126"/>
      <c r="L41" s="126"/>
      <c r="M41" s="128"/>
      <c r="N41" s="128"/>
      <c r="O41" s="128"/>
      <c r="P41" s="130"/>
      <c r="Q41" s="130"/>
      <c r="R41" s="133"/>
      <c r="S41" s="180"/>
      <c r="T41" s="131"/>
      <c r="U41" s="131"/>
      <c r="V41" s="112">
        <f>затраты!$D37</f>
        <v>0</v>
      </c>
      <c r="W41" s="132"/>
      <c r="X41" s="168">
        <f>затраты!$E37</f>
        <v>0</v>
      </c>
      <c r="Y41" s="235"/>
      <c r="Z41" s="236"/>
      <c r="AA41" s="236"/>
      <c r="AB41" s="236"/>
      <c r="AC41" s="242"/>
      <c r="AD41" s="242"/>
      <c r="AE41" s="242"/>
      <c r="AF41" s="243"/>
      <c r="AG41" s="134"/>
      <c r="AH41" s="2">
        <f>затраты!$F37</f>
        <v>0</v>
      </c>
      <c r="AI41" s="2">
        <f>доходы!$C32</f>
        <v>0</v>
      </c>
      <c r="AJ41" s="101">
        <f t="shared" si="3"/>
        <v>0</v>
      </c>
      <c r="AK41" s="122">
        <f>('общие характеристики'!AI41-AH41)*1.18</f>
        <v>0</v>
      </c>
      <c r="AL41" s="122" t="str">
        <f t="shared" si="4"/>
        <v>-</v>
      </c>
      <c r="AM41" s="135"/>
      <c r="AN41" s="127"/>
      <c r="AO41" s="127"/>
      <c r="AP41" s="136"/>
    </row>
    <row r="42" spans="2:42" ht="15">
      <c r="B42" s="106">
        <v>26</v>
      </c>
      <c r="C42" s="126"/>
      <c r="D42" s="126"/>
      <c r="E42" s="127"/>
      <c r="F42" s="126"/>
      <c r="G42" s="126"/>
      <c r="H42" s="126"/>
      <c r="I42" s="126"/>
      <c r="J42" s="126"/>
      <c r="K42" s="126"/>
      <c r="L42" s="126"/>
      <c r="M42" s="128"/>
      <c r="N42" s="128"/>
      <c r="O42" s="128"/>
      <c r="P42" s="130"/>
      <c r="Q42" s="130"/>
      <c r="R42" s="133"/>
      <c r="S42" s="180"/>
      <c r="T42" s="131"/>
      <c r="U42" s="131"/>
      <c r="V42" s="112">
        <f>затраты!$D38</f>
        <v>0</v>
      </c>
      <c r="W42" s="132"/>
      <c r="X42" s="168">
        <f>затраты!$E38</f>
        <v>0</v>
      </c>
      <c r="Y42" s="235"/>
      <c r="Z42" s="236"/>
      <c r="AA42" s="236"/>
      <c r="AB42" s="236"/>
      <c r="AC42" s="242"/>
      <c r="AD42" s="242"/>
      <c r="AE42" s="242"/>
      <c r="AF42" s="243"/>
      <c r="AG42" s="134"/>
      <c r="AH42" s="2">
        <f>затраты!$F38</f>
        <v>0</v>
      </c>
      <c r="AI42" s="2">
        <f>доходы!$C33</f>
        <v>0</v>
      </c>
      <c r="AJ42" s="101">
        <f t="shared" si="3"/>
        <v>0</v>
      </c>
      <c r="AK42" s="122">
        <f>('общие характеристики'!AI42-AH42)*1.18</f>
        <v>0</v>
      </c>
      <c r="AL42" s="122" t="str">
        <f t="shared" si="4"/>
        <v>-</v>
      </c>
      <c r="AM42" s="135"/>
      <c r="AN42" s="127"/>
      <c r="AO42" s="127"/>
      <c r="AP42" s="136"/>
    </row>
    <row r="43" spans="2:42" ht="15">
      <c r="B43" s="106">
        <v>27</v>
      </c>
      <c r="C43" s="126"/>
      <c r="D43" s="126"/>
      <c r="E43" s="127"/>
      <c r="F43" s="126"/>
      <c r="G43" s="126"/>
      <c r="H43" s="126"/>
      <c r="I43" s="126"/>
      <c r="J43" s="126"/>
      <c r="K43" s="126"/>
      <c r="L43" s="126"/>
      <c r="M43" s="128"/>
      <c r="N43" s="128"/>
      <c r="O43" s="128"/>
      <c r="P43" s="130"/>
      <c r="Q43" s="130"/>
      <c r="R43" s="133"/>
      <c r="S43" s="180"/>
      <c r="T43" s="131"/>
      <c r="U43" s="131"/>
      <c r="V43" s="112">
        <f>затраты!$D39</f>
        <v>0</v>
      </c>
      <c r="W43" s="132"/>
      <c r="X43" s="168">
        <f>затраты!$E39</f>
        <v>0</v>
      </c>
      <c r="Y43" s="235"/>
      <c r="Z43" s="236"/>
      <c r="AA43" s="236"/>
      <c r="AB43" s="236"/>
      <c r="AC43" s="242"/>
      <c r="AD43" s="242"/>
      <c r="AE43" s="242"/>
      <c r="AF43" s="243"/>
      <c r="AG43" s="134"/>
      <c r="AH43" s="2">
        <f>затраты!$F39</f>
        <v>0</v>
      </c>
      <c r="AI43" s="2">
        <f>доходы!$C34</f>
        <v>0</v>
      </c>
      <c r="AJ43" s="101">
        <f t="shared" si="3"/>
        <v>0</v>
      </c>
      <c r="AK43" s="122">
        <f>('общие характеристики'!AI43-AH43)*1.18</f>
        <v>0</v>
      </c>
      <c r="AL43" s="122" t="str">
        <f t="shared" si="4"/>
        <v>-</v>
      </c>
      <c r="AM43" s="135"/>
      <c r="AN43" s="127"/>
      <c r="AO43" s="127"/>
      <c r="AP43" s="136"/>
    </row>
    <row r="44" spans="2:42" ht="15">
      <c r="B44" s="106">
        <v>28</v>
      </c>
      <c r="C44" s="126"/>
      <c r="D44" s="126"/>
      <c r="E44" s="127"/>
      <c r="F44" s="126"/>
      <c r="G44" s="126"/>
      <c r="H44" s="126"/>
      <c r="I44" s="126"/>
      <c r="J44" s="126"/>
      <c r="K44" s="126"/>
      <c r="L44" s="126"/>
      <c r="M44" s="128"/>
      <c r="N44" s="128"/>
      <c r="O44" s="128"/>
      <c r="P44" s="130"/>
      <c r="Q44" s="130"/>
      <c r="R44" s="133"/>
      <c r="S44" s="180"/>
      <c r="T44" s="131"/>
      <c r="U44" s="131"/>
      <c r="V44" s="112">
        <f>затраты!$D40</f>
        <v>0</v>
      </c>
      <c r="W44" s="132"/>
      <c r="X44" s="168">
        <f>затраты!$E40</f>
        <v>0</v>
      </c>
      <c r="Y44" s="235"/>
      <c r="Z44" s="236"/>
      <c r="AA44" s="236"/>
      <c r="AB44" s="236"/>
      <c r="AC44" s="242"/>
      <c r="AD44" s="242"/>
      <c r="AE44" s="242"/>
      <c r="AF44" s="243"/>
      <c r="AG44" s="134"/>
      <c r="AH44" s="2">
        <f>затраты!$F40</f>
        <v>0</v>
      </c>
      <c r="AI44" s="2">
        <f>доходы!$C35</f>
        <v>0</v>
      </c>
      <c r="AJ44" s="101">
        <f t="shared" si="3"/>
        <v>0</v>
      </c>
      <c r="AK44" s="122">
        <f>('общие характеристики'!AI44-AH44)*1.18</f>
        <v>0</v>
      </c>
      <c r="AL44" s="122" t="str">
        <f t="shared" si="4"/>
        <v>-</v>
      </c>
      <c r="AM44" s="135"/>
      <c r="AN44" s="127"/>
      <c r="AO44" s="127"/>
      <c r="AP44" s="136"/>
    </row>
    <row r="45" spans="2:42" ht="15">
      <c r="B45" s="106">
        <v>29</v>
      </c>
      <c r="C45" s="126"/>
      <c r="D45" s="126"/>
      <c r="E45" s="127"/>
      <c r="F45" s="126"/>
      <c r="G45" s="126"/>
      <c r="H45" s="126"/>
      <c r="I45" s="126"/>
      <c r="J45" s="126"/>
      <c r="K45" s="126"/>
      <c r="L45" s="126"/>
      <c r="M45" s="128"/>
      <c r="N45" s="128"/>
      <c r="O45" s="128"/>
      <c r="P45" s="130"/>
      <c r="Q45" s="130"/>
      <c r="R45" s="133"/>
      <c r="S45" s="180"/>
      <c r="T45" s="131"/>
      <c r="U45" s="131"/>
      <c r="V45" s="112">
        <f>затраты!$D41</f>
        <v>0</v>
      </c>
      <c r="W45" s="132"/>
      <c r="X45" s="168">
        <f>затраты!$E41</f>
        <v>0</v>
      </c>
      <c r="Y45" s="235"/>
      <c r="Z45" s="236"/>
      <c r="AA45" s="236"/>
      <c r="AB45" s="236"/>
      <c r="AC45" s="242"/>
      <c r="AD45" s="242"/>
      <c r="AE45" s="242"/>
      <c r="AF45" s="243"/>
      <c r="AG45" s="134"/>
      <c r="AH45" s="2">
        <f>затраты!$F41</f>
        <v>0</v>
      </c>
      <c r="AI45" s="2">
        <f>доходы!$C36</f>
        <v>0</v>
      </c>
      <c r="AJ45" s="101">
        <f t="shared" si="3"/>
        <v>0</v>
      </c>
      <c r="AK45" s="122">
        <f>('общие характеристики'!AI45-AH45)*1.18</f>
        <v>0</v>
      </c>
      <c r="AL45" s="122" t="str">
        <f t="shared" si="4"/>
        <v>-</v>
      </c>
      <c r="AM45" s="135"/>
      <c r="AN45" s="127"/>
      <c r="AO45" s="127"/>
      <c r="AP45" s="136"/>
    </row>
    <row r="46" spans="2:42" ht="15">
      <c r="B46" s="106">
        <v>30</v>
      </c>
      <c r="C46" s="126"/>
      <c r="D46" s="126"/>
      <c r="E46" s="127"/>
      <c r="F46" s="126"/>
      <c r="G46" s="126"/>
      <c r="H46" s="126"/>
      <c r="I46" s="126"/>
      <c r="J46" s="126"/>
      <c r="K46" s="126"/>
      <c r="L46" s="126"/>
      <c r="M46" s="128"/>
      <c r="N46" s="128"/>
      <c r="O46" s="128"/>
      <c r="P46" s="130"/>
      <c r="Q46" s="130"/>
      <c r="R46" s="133"/>
      <c r="S46" s="180"/>
      <c r="T46" s="131"/>
      <c r="U46" s="131"/>
      <c r="V46" s="112">
        <f>затраты!$D42</f>
        <v>0</v>
      </c>
      <c r="W46" s="132"/>
      <c r="X46" s="168">
        <f>затраты!$E42</f>
        <v>0</v>
      </c>
      <c r="Y46" s="235"/>
      <c r="Z46" s="236"/>
      <c r="AA46" s="236"/>
      <c r="AB46" s="236"/>
      <c r="AC46" s="242"/>
      <c r="AD46" s="242"/>
      <c r="AE46" s="242"/>
      <c r="AF46" s="243"/>
      <c r="AG46" s="134"/>
      <c r="AH46" s="2">
        <f>затраты!$F42</f>
        <v>0</v>
      </c>
      <c r="AI46" s="2">
        <f>доходы!$C37</f>
        <v>0</v>
      </c>
      <c r="AJ46" s="101">
        <f t="shared" si="3"/>
        <v>0</v>
      </c>
      <c r="AK46" s="122">
        <f>('общие характеристики'!AI46-AH46)*1.18</f>
        <v>0</v>
      </c>
      <c r="AL46" s="122" t="str">
        <f t="shared" si="4"/>
        <v>-</v>
      </c>
      <c r="AM46" s="135"/>
      <c r="AN46" s="127"/>
      <c r="AO46" s="127"/>
      <c r="AP46" s="136"/>
    </row>
    <row r="47" spans="2:42" ht="15">
      <c r="B47" s="106">
        <v>31</v>
      </c>
      <c r="C47" s="126"/>
      <c r="D47" s="126"/>
      <c r="E47" s="127"/>
      <c r="F47" s="126"/>
      <c r="G47" s="126"/>
      <c r="H47" s="126"/>
      <c r="I47" s="126"/>
      <c r="J47" s="126"/>
      <c r="K47" s="126"/>
      <c r="L47" s="126"/>
      <c r="M47" s="128"/>
      <c r="N47" s="128"/>
      <c r="O47" s="128"/>
      <c r="P47" s="130"/>
      <c r="Q47" s="130"/>
      <c r="R47" s="133"/>
      <c r="S47" s="180"/>
      <c r="T47" s="131"/>
      <c r="U47" s="131"/>
      <c r="V47" s="112">
        <f>затраты!$D43</f>
        <v>0</v>
      </c>
      <c r="W47" s="132"/>
      <c r="X47" s="168">
        <f>затраты!$E43</f>
        <v>0</v>
      </c>
      <c r="Y47" s="235"/>
      <c r="Z47" s="236"/>
      <c r="AA47" s="236"/>
      <c r="AB47" s="236"/>
      <c r="AC47" s="242"/>
      <c r="AD47" s="242"/>
      <c r="AE47" s="242"/>
      <c r="AF47" s="243"/>
      <c r="AG47" s="134"/>
      <c r="AH47" s="2">
        <f>затраты!$F43</f>
        <v>0</v>
      </c>
      <c r="AI47" s="2">
        <f>доходы!$C38</f>
        <v>0</v>
      </c>
      <c r="AJ47" s="101">
        <f t="shared" si="3"/>
        <v>0</v>
      </c>
      <c r="AK47" s="122">
        <f>('общие характеристики'!AI47-AH47)*1.18</f>
        <v>0</v>
      </c>
      <c r="AL47" s="122" t="str">
        <f t="shared" si="4"/>
        <v>-</v>
      </c>
      <c r="AM47" s="135"/>
      <c r="AN47" s="127"/>
      <c r="AO47" s="127"/>
      <c r="AP47" s="136"/>
    </row>
    <row r="48" spans="2:42" ht="15">
      <c r="B48" s="106">
        <v>32</v>
      </c>
      <c r="C48" s="126"/>
      <c r="D48" s="126"/>
      <c r="E48" s="127"/>
      <c r="F48" s="126"/>
      <c r="G48" s="126"/>
      <c r="H48" s="126"/>
      <c r="I48" s="126"/>
      <c r="J48" s="126"/>
      <c r="K48" s="126"/>
      <c r="L48" s="126"/>
      <c r="M48" s="128"/>
      <c r="N48" s="128"/>
      <c r="O48" s="128"/>
      <c r="P48" s="130"/>
      <c r="Q48" s="130"/>
      <c r="R48" s="133"/>
      <c r="S48" s="180"/>
      <c r="T48" s="131"/>
      <c r="U48" s="131"/>
      <c r="V48" s="112">
        <f>затраты!$D44</f>
        <v>0</v>
      </c>
      <c r="W48" s="132"/>
      <c r="X48" s="168">
        <f>затраты!$E44</f>
        <v>0</v>
      </c>
      <c r="Y48" s="235"/>
      <c r="Z48" s="236"/>
      <c r="AA48" s="236"/>
      <c r="AB48" s="236"/>
      <c r="AC48" s="242"/>
      <c r="AD48" s="242"/>
      <c r="AE48" s="242"/>
      <c r="AF48" s="243"/>
      <c r="AG48" s="134"/>
      <c r="AH48" s="2">
        <f>затраты!$F44</f>
        <v>0</v>
      </c>
      <c r="AI48" s="2">
        <f>доходы!$C39</f>
        <v>0</v>
      </c>
      <c r="AJ48" s="101">
        <f t="shared" si="3"/>
        <v>0</v>
      </c>
      <c r="AK48" s="122">
        <f>('общие характеристики'!AI48-AH48)*1.18</f>
        <v>0</v>
      </c>
      <c r="AL48" s="122" t="str">
        <f t="shared" si="4"/>
        <v>-</v>
      </c>
      <c r="AM48" s="135"/>
      <c r="AN48" s="127"/>
      <c r="AO48" s="127"/>
      <c r="AP48" s="136"/>
    </row>
    <row r="49" spans="2:42" ht="15">
      <c r="B49" s="106">
        <v>33</v>
      </c>
      <c r="C49" s="126"/>
      <c r="D49" s="126"/>
      <c r="E49" s="127"/>
      <c r="F49" s="126"/>
      <c r="G49" s="126"/>
      <c r="H49" s="126"/>
      <c r="I49" s="126"/>
      <c r="J49" s="126"/>
      <c r="K49" s="126"/>
      <c r="L49" s="126"/>
      <c r="M49" s="128"/>
      <c r="N49" s="128"/>
      <c r="O49" s="128"/>
      <c r="P49" s="130"/>
      <c r="Q49" s="130"/>
      <c r="R49" s="133"/>
      <c r="S49" s="180"/>
      <c r="T49" s="131"/>
      <c r="U49" s="131"/>
      <c r="V49" s="112">
        <f>затраты!$D45</f>
        <v>0</v>
      </c>
      <c r="W49" s="132"/>
      <c r="X49" s="168">
        <f>затраты!$E45</f>
        <v>0</v>
      </c>
      <c r="Y49" s="235"/>
      <c r="Z49" s="236"/>
      <c r="AA49" s="236"/>
      <c r="AB49" s="236"/>
      <c r="AC49" s="242"/>
      <c r="AD49" s="242"/>
      <c r="AE49" s="242"/>
      <c r="AF49" s="243"/>
      <c r="AG49" s="134"/>
      <c r="AH49" s="2">
        <f>затраты!$F45</f>
        <v>0</v>
      </c>
      <c r="AI49" s="2">
        <f>доходы!$C40</f>
        <v>0</v>
      </c>
      <c r="AJ49" s="101">
        <f t="shared" si="3"/>
        <v>0</v>
      </c>
      <c r="AK49" s="122">
        <f>('общие характеристики'!AI49-AH49)*1.18</f>
        <v>0</v>
      </c>
      <c r="AL49" s="122" t="str">
        <f t="shared" si="4"/>
        <v>-</v>
      </c>
      <c r="AM49" s="135"/>
      <c r="AN49" s="127"/>
      <c r="AO49" s="127"/>
      <c r="AP49" s="136"/>
    </row>
    <row r="50" spans="2:42" ht="15">
      <c r="B50" s="106">
        <v>34</v>
      </c>
      <c r="C50" s="126"/>
      <c r="D50" s="126"/>
      <c r="E50" s="127"/>
      <c r="F50" s="126"/>
      <c r="G50" s="126"/>
      <c r="H50" s="126"/>
      <c r="I50" s="126"/>
      <c r="J50" s="126"/>
      <c r="K50" s="126"/>
      <c r="L50" s="126"/>
      <c r="M50" s="128"/>
      <c r="N50" s="128"/>
      <c r="O50" s="128"/>
      <c r="P50" s="130"/>
      <c r="Q50" s="130"/>
      <c r="R50" s="133"/>
      <c r="S50" s="180"/>
      <c r="T50" s="131"/>
      <c r="U50" s="131"/>
      <c r="V50" s="112">
        <f>затраты!$D46</f>
        <v>0</v>
      </c>
      <c r="W50" s="132"/>
      <c r="X50" s="168">
        <f>затраты!$E46</f>
        <v>0</v>
      </c>
      <c r="Y50" s="235"/>
      <c r="Z50" s="236"/>
      <c r="AA50" s="236"/>
      <c r="AB50" s="236"/>
      <c r="AC50" s="242"/>
      <c r="AD50" s="242"/>
      <c r="AE50" s="242"/>
      <c r="AF50" s="243"/>
      <c r="AG50" s="134"/>
      <c r="AH50" s="2">
        <f>затраты!$F46</f>
        <v>0</v>
      </c>
      <c r="AI50" s="2">
        <f>доходы!$C41</f>
        <v>0</v>
      </c>
      <c r="AJ50" s="101">
        <f t="shared" si="3"/>
        <v>0</v>
      </c>
      <c r="AK50" s="122">
        <f>('общие характеристики'!AI50-AH50)*1.18</f>
        <v>0</v>
      </c>
      <c r="AL50" s="122" t="str">
        <f t="shared" si="4"/>
        <v>-</v>
      </c>
      <c r="AM50" s="135"/>
      <c r="AN50" s="127"/>
      <c r="AO50" s="127"/>
      <c r="AP50" s="136"/>
    </row>
    <row r="51" spans="2:42" ht="15">
      <c r="B51" s="106">
        <v>35</v>
      </c>
      <c r="C51" s="126"/>
      <c r="D51" s="126"/>
      <c r="E51" s="127"/>
      <c r="F51" s="126"/>
      <c r="G51" s="126"/>
      <c r="H51" s="126"/>
      <c r="I51" s="126"/>
      <c r="J51" s="126"/>
      <c r="K51" s="126"/>
      <c r="L51" s="126"/>
      <c r="M51" s="128"/>
      <c r="N51" s="128"/>
      <c r="O51" s="128"/>
      <c r="P51" s="130"/>
      <c r="Q51" s="130"/>
      <c r="R51" s="133"/>
      <c r="S51" s="180"/>
      <c r="T51" s="131"/>
      <c r="U51" s="131"/>
      <c r="V51" s="112">
        <f>затраты!$D47</f>
        <v>0</v>
      </c>
      <c r="W51" s="132"/>
      <c r="X51" s="168">
        <f>затраты!$E47</f>
        <v>0</v>
      </c>
      <c r="Y51" s="235"/>
      <c r="Z51" s="236"/>
      <c r="AA51" s="236"/>
      <c r="AB51" s="236"/>
      <c r="AC51" s="242"/>
      <c r="AD51" s="242"/>
      <c r="AE51" s="242"/>
      <c r="AF51" s="243"/>
      <c r="AG51" s="134"/>
      <c r="AH51" s="2">
        <f>затраты!$F47</f>
        <v>0</v>
      </c>
      <c r="AI51" s="2">
        <f>доходы!$C42</f>
        <v>0</v>
      </c>
      <c r="AJ51" s="101">
        <f t="shared" si="3"/>
        <v>0</v>
      </c>
      <c r="AK51" s="122">
        <f>('общие характеристики'!AI51-AH51)*1.18</f>
        <v>0</v>
      </c>
      <c r="AL51" s="122" t="str">
        <f t="shared" si="4"/>
        <v>-</v>
      </c>
      <c r="AM51" s="135"/>
      <c r="AN51" s="127"/>
      <c r="AO51" s="127"/>
      <c r="AP51" s="136"/>
    </row>
    <row r="52" spans="2:42" ht="15">
      <c r="B52" s="106">
        <v>36</v>
      </c>
      <c r="C52" s="126"/>
      <c r="D52" s="126"/>
      <c r="E52" s="127"/>
      <c r="F52" s="126"/>
      <c r="G52" s="126"/>
      <c r="H52" s="126"/>
      <c r="I52" s="126"/>
      <c r="J52" s="126"/>
      <c r="K52" s="126"/>
      <c r="L52" s="126"/>
      <c r="M52" s="128"/>
      <c r="N52" s="128"/>
      <c r="O52" s="128"/>
      <c r="P52" s="130"/>
      <c r="Q52" s="130"/>
      <c r="R52" s="133"/>
      <c r="S52" s="180"/>
      <c r="T52" s="131"/>
      <c r="U52" s="131"/>
      <c r="V52" s="112">
        <f>затраты!$D48</f>
        <v>0</v>
      </c>
      <c r="W52" s="132"/>
      <c r="X52" s="168">
        <f>затраты!$E48</f>
        <v>0</v>
      </c>
      <c r="Y52" s="235"/>
      <c r="Z52" s="236"/>
      <c r="AA52" s="236"/>
      <c r="AB52" s="236"/>
      <c r="AC52" s="242"/>
      <c r="AD52" s="242"/>
      <c r="AE52" s="242"/>
      <c r="AF52" s="243"/>
      <c r="AG52" s="134"/>
      <c r="AH52" s="2">
        <f>затраты!$F48</f>
        <v>0</v>
      </c>
      <c r="AI52" s="2">
        <f>доходы!$C43</f>
        <v>0</v>
      </c>
      <c r="AJ52" s="101">
        <f t="shared" si="3"/>
        <v>0</v>
      </c>
      <c r="AK52" s="122">
        <f>('общие характеристики'!AI52-AH52)*1.18</f>
        <v>0</v>
      </c>
      <c r="AL52" s="122" t="str">
        <f t="shared" si="4"/>
        <v>-</v>
      </c>
      <c r="AM52" s="135"/>
      <c r="AN52" s="127"/>
      <c r="AO52" s="127"/>
      <c r="AP52" s="136"/>
    </row>
    <row r="53" spans="2:42" ht="15">
      <c r="B53" s="106">
        <v>37</v>
      </c>
      <c r="C53" s="126"/>
      <c r="D53" s="126"/>
      <c r="E53" s="127"/>
      <c r="F53" s="126"/>
      <c r="G53" s="126"/>
      <c r="H53" s="126"/>
      <c r="I53" s="126"/>
      <c r="J53" s="126"/>
      <c r="K53" s="126"/>
      <c r="L53" s="126"/>
      <c r="M53" s="128"/>
      <c r="N53" s="128"/>
      <c r="O53" s="128"/>
      <c r="P53" s="130"/>
      <c r="Q53" s="130"/>
      <c r="R53" s="133"/>
      <c r="S53" s="180"/>
      <c r="T53" s="131"/>
      <c r="U53" s="131"/>
      <c r="V53" s="112">
        <f>затраты!$D49</f>
        <v>0</v>
      </c>
      <c r="W53" s="132"/>
      <c r="X53" s="168">
        <f>затраты!$E49</f>
        <v>0</v>
      </c>
      <c r="Y53" s="235"/>
      <c r="Z53" s="236"/>
      <c r="AA53" s="236"/>
      <c r="AB53" s="236"/>
      <c r="AC53" s="242"/>
      <c r="AD53" s="242"/>
      <c r="AE53" s="242"/>
      <c r="AF53" s="243"/>
      <c r="AG53" s="134"/>
      <c r="AH53" s="2">
        <f>затраты!$F49</f>
        <v>0</v>
      </c>
      <c r="AI53" s="2">
        <f>доходы!$C44</f>
        <v>0</v>
      </c>
      <c r="AJ53" s="101">
        <f t="shared" si="3"/>
        <v>0</v>
      </c>
      <c r="AK53" s="122">
        <f>('общие характеристики'!AI53-AH53)*1.18</f>
        <v>0</v>
      </c>
      <c r="AL53" s="122" t="str">
        <f t="shared" si="4"/>
        <v>-</v>
      </c>
      <c r="AM53" s="135"/>
      <c r="AN53" s="127"/>
      <c r="AO53" s="127"/>
      <c r="AP53" s="136"/>
    </row>
    <row r="54" spans="2:42" ht="15">
      <c r="B54" s="106">
        <v>38</v>
      </c>
      <c r="C54" s="126"/>
      <c r="D54" s="126"/>
      <c r="E54" s="127"/>
      <c r="F54" s="126"/>
      <c r="G54" s="126"/>
      <c r="H54" s="126"/>
      <c r="I54" s="126"/>
      <c r="J54" s="126"/>
      <c r="K54" s="126"/>
      <c r="L54" s="126"/>
      <c r="M54" s="128"/>
      <c r="N54" s="128"/>
      <c r="O54" s="128"/>
      <c r="P54" s="130"/>
      <c r="Q54" s="130"/>
      <c r="R54" s="133"/>
      <c r="S54" s="180"/>
      <c r="T54" s="131"/>
      <c r="U54" s="131"/>
      <c r="V54" s="112">
        <f>затраты!$D50</f>
        <v>0</v>
      </c>
      <c r="W54" s="132"/>
      <c r="X54" s="168">
        <f>затраты!$E50</f>
        <v>0</v>
      </c>
      <c r="Y54" s="235"/>
      <c r="Z54" s="236"/>
      <c r="AA54" s="236"/>
      <c r="AB54" s="236"/>
      <c r="AC54" s="242"/>
      <c r="AD54" s="242"/>
      <c r="AE54" s="242"/>
      <c r="AF54" s="243"/>
      <c r="AG54" s="134"/>
      <c r="AH54" s="2">
        <f>затраты!$F50</f>
        <v>0</v>
      </c>
      <c r="AI54" s="2">
        <f>доходы!$C45</f>
        <v>0</v>
      </c>
      <c r="AJ54" s="101">
        <f t="shared" si="3"/>
        <v>0</v>
      </c>
      <c r="AK54" s="122">
        <f>('общие характеристики'!AI54-AH54)*1.18</f>
        <v>0</v>
      </c>
      <c r="AL54" s="122" t="str">
        <f t="shared" si="4"/>
        <v>-</v>
      </c>
      <c r="AM54" s="135"/>
      <c r="AN54" s="127"/>
      <c r="AO54" s="127"/>
      <c r="AP54" s="136"/>
    </row>
    <row r="55" spans="2:42" ht="15">
      <c r="B55" s="106">
        <v>39</v>
      </c>
      <c r="C55" s="126"/>
      <c r="D55" s="126"/>
      <c r="E55" s="127"/>
      <c r="F55" s="126"/>
      <c r="G55" s="126"/>
      <c r="H55" s="126"/>
      <c r="I55" s="126"/>
      <c r="J55" s="126"/>
      <c r="K55" s="126"/>
      <c r="L55" s="126"/>
      <c r="M55" s="128"/>
      <c r="N55" s="128"/>
      <c r="O55" s="128"/>
      <c r="P55" s="130"/>
      <c r="Q55" s="130"/>
      <c r="R55" s="133"/>
      <c r="S55" s="180"/>
      <c r="T55" s="131"/>
      <c r="U55" s="131"/>
      <c r="V55" s="112">
        <f>затраты!$D51</f>
        <v>0</v>
      </c>
      <c r="W55" s="132"/>
      <c r="X55" s="168">
        <f>затраты!$E51</f>
        <v>0</v>
      </c>
      <c r="Y55" s="235"/>
      <c r="Z55" s="236"/>
      <c r="AA55" s="236"/>
      <c r="AB55" s="236"/>
      <c r="AC55" s="242"/>
      <c r="AD55" s="242"/>
      <c r="AE55" s="242"/>
      <c r="AF55" s="243"/>
      <c r="AG55" s="134"/>
      <c r="AH55" s="2">
        <f>затраты!$F51</f>
        <v>0</v>
      </c>
      <c r="AI55" s="2">
        <f>доходы!$C46</f>
        <v>0</v>
      </c>
      <c r="AJ55" s="101">
        <f t="shared" si="3"/>
        <v>0</v>
      </c>
      <c r="AK55" s="122">
        <f>('общие характеристики'!AI55-AH55)*1.18</f>
        <v>0</v>
      </c>
      <c r="AL55" s="122" t="str">
        <f t="shared" si="4"/>
        <v>-</v>
      </c>
      <c r="AM55" s="135"/>
      <c r="AN55" s="127"/>
      <c r="AO55" s="127"/>
      <c r="AP55" s="136"/>
    </row>
    <row r="56" spans="2:42" ht="15">
      <c r="B56" s="106">
        <v>40</v>
      </c>
      <c r="C56" s="126"/>
      <c r="D56" s="126"/>
      <c r="E56" s="127"/>
      <c r="F56" s="126"/>
      <c r="G56" s="126"/>
      <c r="H56" s="126"/>
      <c r="I56" s="126"/>
      <c r="J56" s="126"/>
      <c r="K56" s="126"/>
      <c r="L56" s="126"/>
      <c r="M56" s="128"/>
      <c r="N56" s="128"/>
      <c r="O56" s="128"/>
      <c r="P56" s="130"/>
      <c r="Q56" s="130"/>
      <c r="R56" s="133"/>
      <c r="S56" s="180"/>
      <c r="T56" s="131"/>
      <c r="U56" s="131"/>
      <c r="V56" s="112">
        <f>затраты!$D52</f>
        <v>0</v>
      </c>
      <c r="W56" s="132"/>
      <c r="X56" s="168">
        <f>затраты!$E52</f>
        <v>0</v>
      </c>
      <c r="Y56" s="235"/>
      <c r="Z56" s="236"/>
      <c r="AA56" s="236"/>
      <c r="AB56" s="236"/>
      <c r="AC56" s="242"/>
      <c r="AD56" s="242"/>
      <c r="AE56" s="242"/>
      <c r="AF56" s="243"/>
      <c r="AG56" s="134"/>
      <c r="AH56" s="2">
        <f>затраты!$F52</f>
        <v>0</v>
      </c>
      <c r="AI56" s="2">
        <f>доходы!$C47</f>
        <v>0</v>
      </c>
      <c r="AJ56" s="101">
        <f t="shared" si="3"/>
        <v>0</v>
      </c>
      <c r="AK56" s="122">
        <f>('общие характеристики'!AI56-AH56)*1.18</f>
        <v>0</v>
      </c>
      <c r="AL56" s="122" t="str">
        <f t="shared" si="4"/>
        <v>-</v>
      </c>
      <c r="AM56" s="135"/>
      <c r="AN56" s="127"/>
      <c r="AO56" s="127"/>
      <c r="AP56" s="136"/>
    </row>
    <row r="57" spans="2:42" ht="15">
      <c r="B57" s="106">
        <v>41</v>
      </c>
      <c r="C57" s="126"/>
      <c r="D57" s="126"/>
      <c r="E57" s="127"/>
      <c r="F57" s="126"/>
      <c r="G57" s="126"/>
      <c r="H57" s="126"/>
      <c r="I57" s="126"/>
      <c r="J57" s="126"/>
      <c r="K57" s="126"/>
      <c r="L57" s="126"/>
      <c r="M57" s="128"/>
      <c r="N57" s="128"/>
      <c r="O57" s="128"/>
      <c r="P57" s="130"/>
      <c r="Q57" s="130"/>
      <c r="R57" s="133"/>
      <c r="S57" s="180"/>
      <c r="T57" s="131"/>
      <c r="U57" s="131"/>
      <c r="V57" s="112">
        <f>затраты!$D53</f>
        <v>0</v>
      </c>
      <c r="W57" s="132"/>
      <c r="X57" s="168">
        <f>затраты!$E53</f>
        <v>0</v>
      </c>
      <c r="Y57" s="235"/>
      <c r="Z57" s="236"/>
      <c r="AA57" s="236"/>
      <c r="AB57" s="236"/>
      <c r="AC57" s="242"/>
      <c r="AD57" s="242"/>
      <c r="AE57" s="242"/>
      <c r="AF57" s="243"/>
      <c r="AG57" s="134"/>
      <c r="AH57" s="2">
        <f>затраты!$F53</f>
        <v>0</v>
      </c>
      <c r="AI57" s="2">
        <f>доходы!$C48</f>
        <v>0</v>
      </c>
      <c r="AJ57" s="101">
        <f t="shared" si="3"/>
        <v>0</v>
      </c>
      <c r="AK57" s="122">
        <f>('общие характеристики'!AI57-AH57)*1.18</f>
        <v>0</v>
      </c>
      <c r="AL57" s="122" t="str">
        <f t="shared" si="4"/>
        <v>-</v>
      </c>
      <c r="AM57" s="135"/>
      <c r="AN57" s="127"/>
      <c r="AO57" s="127"/>
      <c r="AP57" s="136"/>
    </row>
    <row r="58" spans="2:42" ht="15">
      <c r="B58" s="106">
        <v>42</v>
      </c>
      <c r="C58" s="126"/>
      <c r="D58" s="126"/>
      <c r="E58" s="127"/>
      <c r="F58" s="126"/>
      <c r="G58" s="126"/>
      <c r="H58" s="126"/>
      <c r="I58" s="126"/>
      <c r="J58" s="126"/>
      <c r="K58" s="126"/>
      <c r="L58" s="126"/>
      <c r="M58" s="128"/>
      <c r="N58" s="128"/>
      <c r="O58" s="128"/>
      <c r="P58" s="130"/>
      <c r="Q58" s="130"/>
      <c r="R58" s="133"/>
      <c r="S58" s="180"/>
      <c r="T58" s="131"/>
      <c r="U58" s="131"/>
      <c r="V58" s="112">
        <f>затраты!$D54</f>
        <v>0</v>
      </c>
      <c r="W58" s="132"/>
      <c r="X58" s="168">
        <f>затраты!$E54</f>
        <v>0</v>
      </c>
      <c r="Y58" s="235"/>
      <c r="Z58" s="236"/>
      <c r="AA58" s="236"/>
      <c r="AB58" s="236"/>
      <c r="AC58" s="242"/>
      <c r="AD58" s="242"/>
      <c r="AE58" s="242"/>
      <c r="AF58" s="243"/>
      <c r="AG58" s="134"/>
      <c r="AH58" s="2">
        <f>затраты!$F54</f>
        <v>0</v>
      </c>
      <c r="AI58" s="2">
        <f>доходы!$C49</f>
        <v>0</v>
      </c>
      <c r="AJ58" s="101">
        <f t="shared" si="3"/>
        <v>0</v>
      </c>
      <c r="AK58" s="122">
        <f>('общие характеристики'!AI58-AH58)*1.18</f>
        <v>0</v>
      </c>
      <c r="AL58" s="122" t="str">
        <f t="shared" si="4"/>
        <v>-</v>
      </c>
      <c r="AM58" s="135"/>
      <c r="AN58" s="127"/>
      <c r="AO58" s="127"/>
      <c r="AP58" s="136"/>
    </row>
    <row r="59" spans="2:42" ht="15">
      <c r="B59" s="106">
        <v>43</v>
      </c>
      <c r="C59" s="126"/>
      <c r="D59" s="126"/>
      <c r="E59" s="127"/>
      <c r="F59" s="126"/>
      <c r="G59" s="126"/>
      <c r="H59" s="126"/>
      <c r="I59" s="126"/>
      <c r="J59" s="126"/>
      <c r="K59" s="126"/>
      <c r="L59" s="126"/>
      <c r="M59" s="128"/>
      <c r="N59" s="128"/>
      <c r="O59" s="128"/>
      <c r="P59" s="130"/>
      <c r="Q59" s="130"/>
      <c r="R59" s="133"/>
      <c r="S59" s="180"/>
      <c r="T59" s="131"/>
      <c r="U59" s="131"/>
      <c r="V59" s="112">
        <f>затраты!$D55</f>
        <v>0</v>
      </c>
      <c r="W59" s="132"/>
      <c r="X59" s="168">
        <f>затраты!$E55</f>
        <v>0</v>
      </c>
      <c r="Y59" s="235"/>
      <c r="Z59" s="236"/>
      <c r="AA59" s="236"/>
      <c r="AB59" s="236"/>
      <c r="AC59" s="242"/>
      <c r="AD59" s="242"/>
      <c r="AE59" s="242"/>
      <c r="AF59" s="243"/>
      <c r="AG59" s="134"/>
      <c r="AH59" s="2">
        <f>затраты!$F55</f>
        <v>0</v>
      </c>
      <c r="AI59" s="2">
        <f>доходы!$C50</f>
        <v>0</v>
      </c>
      <c r="AJ59" s="101">
        <f t="shared" si="3"/>
        <v>0</v>
      </c>
      <c r="AK59" s="122">
        <f>('общие характеристики'!AI59-AH59)*1.18</f>
        <v>0</v>
      </c>
      <c r="AL59" s="122" t="str">
        <f t="shared" si="4"/>
        <v>-</v>
      </c>
      <c r="AM59" s="135"/>
      <c r="AN59" s="127"/>
      <c r="AO59" s="127"/>
      <c r="AP59" s="136"/>
    </row>
    <row r="60" spans="2:42" ht="15">
      <c r="B60" s="106">
        <v>44</v>
      </c>
      <c r="C60" s="126"/>
      <c r="D60" s="126"/>
      <c r="E60" s="127"/>
      <c r="F60" s="126"/>
      <c r="G60" s="126"/>
      <c r="H60" s="126"/>
      <c r="I60" s="126"/>
      <c r="J60" s="126"/>
      <c r="K60" s="126"/>
      <c r="L60" s="126"/>
      <c r="M60" s="128"/>
      <c r="N60" s="128"/>
      <c r="O60" s="128"/>
      <c r="P60" s="130"/>
      <c r="Q60" s="130"/>
      <c r="R60" s="133"/>
      <c r="S60" s="180"/>
      <c r="T60" s="131"/>
      <c r="U60" s="131"/>
      <c r="V60" s="112">
        <f>затраты!$D56</f>
        <v>0</v>
      </c>
      <c r="W60" s="132"/>
      <c r="X60" s="168">
        <f>затраты!$E56</f>
        <v>0</v>
      </c>
      <c r="Y60" s="235"/>
      <c r="Z60" s="236"/>
      <c r="AA60" s="236"/>
      <c r="AB60" s="236"/>
      <c r="AC60" s="242"/>
      <c r="AD60" s="242"/>
      <c r="AE60" s="242"/>
      <c r="AF60" s="243"/>
      <c r="AG60" s="134"/>
      <c r="AH60" s="2">
        <f>затраты!$F56</f>
        <v>0</v>
      </c>
      <c r="AI60" s="2">
        <f>доходы!$C51</f>
        <v>0</v>
      </c>
      <c r="AJ60" s="101">
        <f t="shared" si="3"/>
        <v>0</v>
      </c>
      <c r="AK60" s="122">
        <f>('общие характеристики'!AI60-AH60)*1.18</f>
        <v>0</v>
      </c>
      <c r="AL60" s="122" t="str">
        <f t="shared" si="4"/>
        <v>-</v>
      </c>
      <c r="AM60" s="135"/>
      <c r="AN60" s="127"/>
      <c r="AO60" s="127"/>
      <c r="AP60" s="136"/>
    </row>
    <row r="61" spans="2:42" ht="15">
      <c r="B61" s="106">
        <v>45</v>
      </c>
      <c r="C61" s="126"/>
      <c r="D61" s="126"/>
      <c r="E61" s="127"/>
      <c r="F61" s="126"/>
      <c r="G61" s="126"/>
      <c r="H61" s="126"/>
      <c r="I61" s="126"/>
      <c r="J61" s="126"/>
      <c r="K61" s="126"/>
      <c r="L61" s="126"/>
      <c r="M61" s="128"/>
      <c r="N61" s="128"/>
      <c r="O61" s="128"/>
      <c r="P61" s="130"/>
      <c r="Q61" s="130"/>
      <c r="R61" s="133"/>
      <c r="S61" s="180"/>
      <c r="T61" s="131"/>
      <c r="U61" s="131"/>
      <c r="V61" s="112">
        <f>затраты!$D57</f>
        <v>0</v>
      </c>
      <c r="W61" s="132"/>
      <c r="X61" s="168">
        <f>затраты!$E57</f>
        <v>0</v>
      </c>
      <c r="Y61" s="235"/>
      <c r="Z61" s="236"/>
      <c r="AA61" s="236"/>
      <c r="AB61" s="236"/>
      <c r="AC61" s="242"/>
      <c r="AD61" s="242"/>
      <c r="AE61" s="242"/>
      <c r="AF61" s="243"/>
      <c r="AG61" s="134"/>
      <c r="AH61" s="2">
        <f>затраты!$F57</f>
        <v>0</v>
      </c>
      <c r="AI61" s="2">
        <f>доходы!$C52</f>
        <v>0</v>
      </c>
      <c r="AJ61" s="101">
        <f t="shared" si="3"/>
        <v>0</v>
      </c>
      <c r="AK61" s="122">
        <f>('общие характеристики'!AI61-AH61)*1.18</f>
        <v>0</v>
      </c>
      <c r="AL61" s="122" t="str">
        <f t="shared" si="4"/>
        <v>-</v>
      </c>
      <c r="AM61" s="135"/>
      <c r="AN61" s="127"/>
      <c r="AO61" s="127"/>
      <c r="AP61" s="136"/>
    </row>
    <row r="62" spans="2:42" ht="15">
      <c r="B62" s="106">
        <v>46</v>
      </c>
      <c r="C62" s="126"/>
      <c r="D62" s="126"/>
      <c r="E62" s="127"/>
      <c r="F62" s="126"/>
      <c r="G62" s="126"/>
      <c r="H62" s="126"/>
      <c r="I62" s="126"/>
      <c r="J62" s="126"/>
      <c r="K62" s="126"/>
      <c r="L62" s="126"/>
      <c r="M62" s="128"/>
      <c r="N62" s="128"/>
      <c r="O62" s="128"/>
      <c r="P62" s="130"/>
      <c r="Q62" s="130"/>
      <c r="R62" s="133"/>
      <c r="S62" s="180"/>
      <c r="T62" s="131"/>
      <c r="U62" s="131"/>
      <c r="V62" s="112">
        <f>затраты!$D58</f>
        <v>0</v>
      </c>
      <c r="W62" s="132"/>
      <c r="X62" s="168">
        <f>затраты!$E58</f>
        <v>0</v>
      </c>
      <c r="Y62" s="235"/>
      <c r="Z62" s="236"/>
      <c r="AA62" s="236"/>
      <c r="AB62" s="236"/>
      <c r="AC62" s="242"/>
      <c r="AD62" s="242"/>
      <c r="AE62" s="242"/>
      <c r="AF62" s="243"/>
      <c r="AG62" s="134"/>
      <c r="AH62" s="2">
        <f>затраты!$F58</f>
        <v>0</v>
      </c>
      <c r="AI62" s="2">
        <f>доходы!$C53</f>
        <v>0</v>
      </c>
      <c r="AJ62" s="101">
        <f t="shared" si="3"/>
        <v>0</v>
      </c>
      <c r="AK62" s="122">
        <f>('общие характеристики'!AI62-AH62)*1.18</f>
        <v>0</v>
      </c>
      <c r="AL62" s="122" t="str">
        <f t="shared" si="4"/>
        <v>-</v>
      </c>
      <c r="AM62" s="135"/>
      <c r="AN62" s="127"/>
      <c r="AO62" s="127"/>
      <c r="AP62" s="136"/>
    </row>
    <row r="63" spans="2:42" ht="15">
      <c r="B63" s="106">
        <v>47</v>
      </c>
      <c r="C63" s="126"/>
      <c r="D63" s="126"/>
      <c r="E63" s="127"/>
      <c r="F63" s="126"/>
      <c r="G63" s="126"/>
      <c r="H63" s="126"/>
      <c r="I63" s="126"/>
      <c r="J63" s="126"/>
      <c r="K63" s="126"/>
      <c r="L63" s="126"/>
      <c r="M63" s="128"/>
      <c r="N63" s="128"/>
      <c r="O63" s="128"/>
      <c r="P63" s="130"/>
      <c r="Q63" s="130"/>
      <c r="R63" s="133"/>
      <c r="S63" s="180"/>
      <c r="T63" s="131"/>
      <c r="U63" s="131"/>
      <c r="V63" s="112">
        <f>затраты!$D59</f>
        <v>0</v>
      </c>
      <c r="W63" s="132"/>
      <c r="X63" s="168">
        <f>затраты!$E59</f>
        <v>0</v>
      </c>
      <c r="Y63" s="235"/>
      <c r="Z63" s="236"/>
      <c r="AA63" s="236"/>
      <c r="AB63" s="236"/>
      <c r="AC63" s="242"/>
      <c r="AD63" s="242"/>
      <c r="AE63" s="242"/>
      <c r="AF63" s="243"/>
      <c r="AG63" s="134"/>
      <c r="AH63" s="2">
        <f>затраты!$F59</f>
        <v>0</v>
      </c>
      <c r="AI63" s="2">
        <f>доходы!$C54</f>
        <v>0</v>
      </c>
      <c r="AJ63" s="101">
        <f t="shared" si="3"/>
        <v>0</v>
      </c>
      <c r="AK63" s="122">
        <f>('общие характеристики'!AI63-AH63)*1.18</f>
        <v>0</v>
      </c>
      <c r="AL63" s="122" t="str">
        <f t="shared" si="4"/>
        <v>-</v>
      </c>
      <c r="AM63" s="135"/>
      <c r="AN63" s="127"/>
      <c r="AO63" s="127"/>
      <c r="AP63" s="136"/>
    </row>
    <row r="64" spans="2:42" ht="15">
      <c r="B64" s="106">
        <v>48</v>
      </c>
      <c r="C64" s="126"/>
      <c r="D64" s="126"/>
      <c r="E64" s="127"/>
      <c r="F64" s="126"/>
      <c r="G64" s="126"/>
      <c r="H64" s="126"/>
      <c r="I64" s="126"/>
      <c r="J64" s="126"/>
      <c r="K64" s="126"/>
      <c r="L64" s="126"/>
      <c r="M64" s="128"/>
      <c r="N64" s="128"/>
      <c r="O64" s="128"/>
      <c r="P64" s="130"/>
      <c r="Q64" s="130"/>
      <c r="R64" s="133"/>
      <c r="S64" s="180"/>
      <c r="T64" s="131"/>
      <c r="U64" s="131"/>
      <c r="V64" s="112">
        <f>затраты!$D60</f>
        <v>0</v>
      </c>
      <c r="W64" s="132"/>
      <c r="X64" s="168">
        <f>затраты!$E60</f>
        <v>0</v>
      </c>
      <c r="Y64" s="235"/>
      <c r="Z64" s="236"/>
      <c r="AA64" s="236"/>
      <c r="AB64" s="236"/>
      <c r="AC64" s="242"/>
      <c r="AD64" s="242"/>
      <c r="AE64" s="242"/>
      <c r="AF64" s="243"/>
      <c r="AG64" s="134"/>
      <c r="AH64" s="2">
        <f>затраты!$F60</f>
        <v>0</v>
      </c>
      <c r="AI64" s="2">
        <f>доходы!$C55</f>
        <v>0</v>
      </c>
      <c r="AJ64" s="101">
        <f t="shared" si="3"/>
        <v>0</v>
      </c>
      <c r="AK64" s="122">
        <f>('общие характеристики'!AI64-AH64)*1.18</f>
        <v>0</v>
      </c>
      <c r="AL64" s="122" t="str">
        <f t="shared" si="4"/>
        <v>-</v>
      </c>
      <c r="AM64" s="135"/>
      <c r="AN64" s="127"/>
      <c r="AO64" s="127"/>
      <c r="AP64" s="136"/>
    </row>
    <row r="65" spans="2:42" ht="15">
      <c r="B65" s="106">
        <v>49</v>
      </c>
      <c r="C65" s="126"/>
      <c r="D65" s="126"/>
      <c r="E65" s="127"/>
      <c r="F65" s="126"/>
      <c r="G65" s="126"/>
      <c r="H65" s="126"/>
      <c r="I65" s="126"/>
      <c r="J65" s="126"/>
      <c r="K65" s="126"/>
      <c r="L65" s="126"/>
      <c r="M65" s="128"/>
      <c r="N65" s="128"/>
      <c r="O65" s="128"/>
      <c r="P65" s="130"/>
      <c r="Q65" s="130"/>
      <c r="R65" s="133"/>
      <c r="S65" s="180"/>
      <c r="T65" s="131"/>
      <c r="U65" s="131"/>
      <c r="V65" s="112">
        <f>затраты!$D61</f>
        <v>0</v>
      </c>
      <c r="W65" s="132"/>
      <c r="X65" s="168">
        <f>затраты!$E61</f>
        <v>0</v>
      </c>
      <c r="Y65" s="235"/>
      <c r="Z65" s="236"/>
      <c r="AA65" s="236"/>
      <c r="AB65" s="236"/>
      <c r="AC65" s="242"/>
      <c r="AD65" s="242"/>
      <c r="AE65" s="242"/>
      <c r="AF65" s="243"/>
      <c r="AG65" s="134"/>
      <c r="AH65" s="2">
        <f>затраты!$F61</f>
        <v>0</v>
      </c>
      <c r="AI65" s="2">
        <f>доходы!$C56</f>
        <v>0</v>
      </c>
      <c r="AJ65" s="101">
        <f t="shared" si="3"/>
        <v>0</v>
      </c>
      <c r="AK65" s="122">
        <f>('общие характеристики'!AI65-AH65)*1.18</f>
        <v>0</v>
      </c>
      <c r="AL65" s="122" t="str">
        <f t="shared" si="4"/>
        <v>-</v>
      </c>
      <c r="AM65" s="135"/>
      <c r="AN65" s="127"/>
      <c r="AO65" s="127"/>
      <c r="AP65" s="136"/>
    </row>
    <row r="66" spans="2:42" ht="15">
      <c r="B66" s="106">
        <v>50</v>
      </c>
      <c r="C66" s="126"/>
      <c r="D66" s="126"/>
      <c r="E66" s="127"/>
      <c r="F66" s="126"/>
      <c r="G66" s="126"/>
      <c r="H66" s="126"/>
      <c r="I66" s="126"/>
      <c r="J66" s="126"/>
      <c r="K66" s="126"/>
      <c r="L66" s="126"/>
      <c r="M66" s="128"/>
      <c r="N66" s="128"/>
      <c r="O66" s="128"/>
      <c r="P66" s="130"/>
      <c r="Q66" s="130"/>
      <c r="R66" s="133"/>
      <c r="S66" s="180"/>
      <c r="T66" s="131"/>
      <c r="U66" s="131"/>
      <c r="V66" s="112">
        <f>затраты!$D62</f>
        <v>0</v>
      </c>
      <c r="W66" s="132"/>
      <c r="X66" s="168">
        <f>затраты!$E62</f>
        <v>0</v>
      </c>
      <c r="Y66" s="235"/>
      <c r="Z66" s="236"/>
      <c r="AA66" s="236"/>
      <c r="AB66" s="236"/>
      <c r="AC66" s="242"/>
      <c r="AD66" s="242"/>
      <c r="AE66" s="242"/>
      <c r="AF66" s="243"/>
      <c r="AG66" s="134"/>
      <c r="AH66" s="2">
        <f>затраты!$F62</f>
        <v>0</v>
      </c>
      <c r="AI66" s="2">
        <f>доходы!$C57</f>
        <v>0</v>
      </c>
      <c r="AJ66" s="101">
        <f t="shared" si="3"/>
        <v>0</v>
      </c>
      <c r="AK66" s="122">
        <f>('общие характеристики'!AI66-AH66)*1.18</f>
        <v>0</v>
      </c>
      <c r="AL66" s="122" t="str">
        <f t="shared" si="4"/>
        <v>-</v>
      </c>
      <c r="AM66" s="135"/>
      <c r="AN66" s="127"/>
      <c r="AO66" s="127"/>
      <c r="AP66" s="136"/>
    </row>
    <row r="67" spans="2:42" ht="15">
      <c r="B67" s="106">
        <v>51</v>
      </c>
      <c r="C67" s="126"/>
      <c r="D67" s="126"/>
      <c r="E67" s="127"/>
      <c r="F67" s="126"/>
      <c r="G67" s="126"/>
      <c r="H67" s="126"/>
      <c r="I67" s="126"/>
      <c r="J67" s="126"/>
      <c r="K67" s="126"/>
      <c r="L67" s="126"/>
      <c r="M67" s="128"/>
      <c r="N67" s="128"/>
      <c r="O67" s="128"/>
      <c r="P67" s="130"/>
      <c r="Q67" s="130"/>
      <c r="R67" s="133"/>
      <c r="S67" s="180"/>
      <c r="T67" s="131"/>
      <c r="U67" s="131"/>
      <c r="V67" s="112">
        <f>затраты!$D63</f>
        <v>0</v>
      </c>
      <c r="W67" s="132"/>
      <c r="X67" s="168">
        <f>затраты!$E63</f>
        <v>0</v>
      </c>
      <c r="Y67" s="235"/>
      <c r="Z67" s="236"/>
      <c r="AA67" s="236"/>
      <c r="AB67" s="236"/>
      <c r="AC67" s="242"/>
      <c r="AD67" s="242"/>
      <c r="AE67" s="242"/>
      <c r="AF67" s="243"/>
      <c r="AG67" s="134"/>
      <c r="AH67" s="2">
        <f>затраты!$F63</f>
        <v>0</v>
      </c>
      <c r="AI67" s="2">
        <f>доходы!$C58</f>
        <v>0</v>
      </c>
      <c r="AJ67" s="101">
        <f t="shared" si="3"/>
        <v>0</v>
      </c>
      <c r="AK67" s="122">
        <f>('общие характеристики'!AI67-AH67)*1.18</f>
        <v>0</v>
      </c>
      <c r="AL67" s="122" t="str">
        <f t="shared" si="4"/>
        <v>-</v>
      </c>
      <c r="AM67" s="135"/>
      <c r="AN67" s="127"/>
      <c r="AO67" s="127"/>
      <c r="AP67" s="136"/>
    </row>
    <row r="68" spans="2:42" ht="15">
      <c r="B68" s="106">
        <v>52</v>
      </c>
      <c r="C68" s="126"/>
      <c r="D68" s="126"/>
      <c r="E68" s="127"/>
      <c r="F68" s="126"/>
      <c r="G68" s="126"/>
      <c r="H68" s="126"/>
      <c r="I68" s="126"/>
      <c r="J68" s="126"/>
      <c r="K68" s="126"/>
      <c r="L68" s="126"/>
      <c r="M68" s="128"/>
      <c r="N68" s="128"/>
      <c r="O68" s="128"/>
      <c r="P68" s="130"/>
      <c r="Q68" s="130"/>
      <c r="R68" s="133"/>
      <c r="S68" s="180"/>
      <c r="T68" s="131"/>
      <c r="U68" s="131"/>
      <c r="V68" s="112">
        <f>затраты!$D64</f>
        <v>0</v>
      </c>
      <c r="W68" s="132"/>
      <c r="X68" s="168">
        <f>затраты!$E64</f>
        <v>0</v>
      </c>
      <c r="Y68" s="235"/>
      <c r="Z68" s="236"/>
      <c r="AA68" s="236"/>
      <c r="AB68" s="236"/>
      <c r="AC68" s="242"/>
      <c r="AD68" s="242"/>
      <c r="AE68" s="242"/>
      <c r="AF68" s="243"/>
      <c r="AG68" s="134"/>
      <c r="AH68" s="2">
        <f>затраты!$F64</f>
        <v>0</v>
      </c>
      <c r="AI68" s="2">
        <f>доходы!$C59</f>
        <v>0</v>
      </c>
      <c r="AJ68" s="101">
        <f t="shared" si="3"/>
        <v>0</v>
      </c>
      <c r="AK68" s="122">
        <f>('общие характеристики'!AI68-AH68)*1.18</f>
        <v>0</v>
      </c>
      <c r="AL68" s="122" t="str">
        <f t="shared" si="4"/>
        <v>-</v>
      </c>
      <c r="AM68" s="135"/>
      <c r="AN68" s="127"/>
      <c r="AO68" s="127"/>
      <c r="AP68" s="136"/>
    </row>
    <row r="69" spans="2:42" ht="15">
      <c r="B69" s="106">
        <v>53</v>
      </c>
      <c r="C69" s="126"/>
      <c r="D69" s="126"/>
      <c r="E69" s="127"/>
      <c r="F69" s="126"/>
      <c r="G69" s="126"/>
      <c r="H69" s="126"/>
      <c r="I69" s="126"/>
      <c r="J69" s="126"/>
      <c r="K69" s="126"/>
      <c r="L69" s="126"/>
      <c r="M69" s="128"/>
      <c r="N69" s="128"/>
      <c r="O69" s="128"/>
      <c r="P69" s="130"/>
      <c r="Q69" s="130"/>
      <c r="R69" s="133"/>
      <c r="S69" s="180"/>
      <c r="T69" s="131"/>
      <c r="U69" s="131"/>
      <c r="V69" s="112">
        <f>затраты!$D65</f>
        <v>0</v>
      </c>
      <c r="W69" s="132"/>
      <c r="X69" s="168">
        <f>затраты!$E65</f>
        <v>0</v>
      </c>
      <c r="Y69" s="235"/>
      <c r="Z69" s="236"/>
      <c r="AA69" s="236"/>
      <c r="AB69" s="236"/>
      <c r="AC69" s="242"/>
      <c r="AD69" s="242"/>
      <c r="AE69" s="242"/>
      <c r="AF69" s="243"/>
      <c r="AG69" s="134"/>
      <c r="AH69" s="2">
        <f>затраты!$F65</f>
        <v>0</v>
      </c>
      <c r="AI69" s="2">
        <f>доходы!$C60</f>
        <v>0</v>
      </c>
      <c r="AJ69" s="101">
        <f t="shared" si="3"/>
        <v>0</v>
      </c>
      <c r="AK69" s="122">
        <f>('общие характеристики'!AI69-AH69)*1.18</f>
        <v>0</v>
      </c>
      <c r="AL69" s="122" t="str">
        <f t="shared" si="4"/>
        <v>-</v>
      </c>
      <c r="AM69" s="135"/>
      <c r="AN69" s="127"/>
      <c r="AO69" s="127"/>
      <c r="AP69" s="136"/>
    </row>
    <row r="70" spans="2:42" ht="15">
      <c r="B70" s="106">
        <v>54</v>
      </c>
      <c r="C70" s="126"/>
      <c r="D70" s="126"/>
      <c r="E70" s="127"/>
      <c r="F70" s="126"/>
      <c r="G70" s="126"/>
      <c r="H70" s="126"/>
      <c r="I70" s="126"/>
      <c r="J70" s="126"/>
      <c r="K70" s="126"/>
      <c r="L70" s="126"/>
      <c r="M70" s="128"/>
      <c r="N70" s="128"/>
      <c r="O70" s="128"/>
      <c r="P70" s="130"/>
      <c r="Q70" s="130"/>
      <c r="R70" s="133"/>
      <c r="S70" s="180"/>
      <c r="T70" s="131"/>
      <c r="U70" s="131"/>
      <c r="V70" s="112">
        <f>затраты!$D66</f>
        <v>0</v>
      </c>
      <c r="W70" s="132"/>
      <c r="X70" s="168">
        <f>затраты!$E66</f>
        <v>0</v>
      </c>
      <c r="Y70" s="235"/>
      <c r="Z70" s="236"/>
      <c r="AA70" s="236"/>
      <c r="AB70" s="236"/>
      <c r="AC70" s="242"/>
      <c r="AD70" s="242"/>
      <c r="AE70" s="242"/>
      <c r="AF70" s="243"/>
      <c r="AG70" s="134"/>
      <c r="AH70" s="2">
        <f>затраты!$F66</f>
        <v>0</v>
      </c>
      <c r="AI70" s="2">
        <f>доходы!$C61</f>
        <v>0</v>
      </c>
      <c r="AJ70" s="101">
        <f t="shared" si="3"/>
        <v>0</v>
      </c>
      <c r="AK70" s="122">
        <f>('общие характеристики'!AI70-AH70)*1.18</f>
        <v>0</v>
      </c>
      <c r="AL70" s="122" t="str">
        <f t="shared" si="4"/>
        <v>-</v>
      </c>
      <c r="AM70" s="135"/>
      <c r="AN70" s="127"/>
      <c r="AO70" s="127"/>
      <c r="AP70" s="136"/>
    </row>
    <row r="71" spans="2:42" ht="15">
      <c r="B71" s="106">
        <v>55</v>
      </c>
      <c r="C71" s="126"/>
      <c r="D71" s="126"/>
      <c r="E71" s="127"/>
      <c r="F71" s="126"/>
      <c r="G71" s="126"/>
      <c r="H71" s="126"/>
      <c r="I71" s="126"/>
      <c r="J71" s="126"/>
      <c r="K71" s="126"/>
      <c r="L71" s="126"/>
      <c r="M71" s="128"/>
      <c r="N71" s="128"/>
      <c r="O71" s="128"/>
      <c r="P71" s="130"/>
      <c r="Q71" s="130"/>
      <c r="R71" s="133"/>
      <c r="S71" s="180"/>
      <c r="T71" s="131"/>
      <c r="U71" s="131"/>
      <c r="V71" s="112">
        <f>затраты!$D67</f>
        <v>0</v>
      </c>
      <c r="W71" s="132"/>
      <c r="X71" s="168">
        <f>затраты!$E67</f>
        <v>0</v>
      </c>
      <c r="Y71" s="235"/>
      <c r="Z71" s="236"/>
      <c r="AA71" s="236"/>
      <c r="AB71" s="236"/>
      <c r="AC71" s="242"/>
      <c r="AD71" s="242"/>
      <c r="AE71" s="242"/>
      <c r="AF71" s="243"/>
      <c r="AG71" s="134"/>
      <c r="AH71" s="2">
        <f>затраты!$F67</f>
        <v>0</v>
      </c>
      <c r="AI71" s="2">
        <f>доходы!$C62</f>
        <v>0</v>
      </c>
      <c r="AJ71" s="101">
        <f t="shared" si="3"/>
        <v>0</v>
      </c>
      <c r="AK71" s="122">
        <f>('общие характеристики'!AI71-AH71)*1.18</f>
        <v>0</v>
      </c>
      <c r="AL71" s="122" t="str">
        <f t="shared" si="4"/>
        <v>-</v>
      </c>
      <c r="AM71" s="135"/>
      <c r="AN71" s="127"/>
      <c r="AO71" s="127"/>
      <c r="AP71" s="136"/>
    </row>
    <row r="72" spans="2:42" ht="15">
      <c r="B72" s="106">
        <v>56</v>
      </c>
      <c r="C72" s="126"/>
      <c r="D72" s="126"/>
      <c r="E72" s="127"/>
      <c r="F72" s="126"/>
      <c r="G72" s="126"/>
      <c r="H72" s="126"/>
      <c r="I72" s="126"/>
      <c r="J72" s="126"/>
      <c r="K72" s="126"/>
      <c r="L72" s="126"/>
      <c r="M72" s="128"/>
      <c r="N72" s="128"/>
      <c r="O72" s="128"/>
      <c r="P72" s="130"/>
      <c r="Q72" s="130"/>
      <c r="R72" s="133"/>
      <c r="S72" s="180"/>
      <c r="T72" s="131"/>
      <c r="U72" s="131"/>
      <c r="V72" s="112">
        <f>затраты!$D68</f>
        <v>0</v>
      </c>
      <c r="W72" s="132"/>
      <c r="X72" s="168">
        <f>затраты!$E68</f>
        <v>0</v>
      </c>
      <c r="Y72" s="235"/>
      <c r="Z72" s="236"/>
      <c r="AA72" s="236"/>
      <c r="AB72" s="236"/>
      <c r="AC72" s="242"/>
      <c r="AD72" s="242"/>
      <c r="AE72" s="242"/>
      <c r="AF72" s="243"/>
      <c r="AG72" s="134"/>
      <c r="AH72" s="2">
        <f>затраты!$F68</f>
        <v>0</v>
      </c>
      <c r="AI72" s="2">
        <f>доходы!$C63</f>
        <v>0</v>
      </c>
      <c r="AJ72" s="101">
        <f t="shared" si="3"/>
        <v>0</v>
      </c>
      <c r="AK72" s="122">
        <f>('общие характеристики'!AI72-AH72)*1.18</f>
        <v>0</v>
      </c>
      <c r="AL72" s="122" t="str">
        <f t="shared" si="4"/>
        <v>-</v>
      </c>
      <c r="AM72" s="135"/>
      <c r="AN72" s="127"/>
      <c r="AO72" s="127"/>
      <c r="AP72" s="136"/>
    </row>
    <row r="73" spans="2:42" ht="15">
      <c r="B73" s="106">
        <v>57</v>
      </c>
      <c r="C73" s="126"/>
      <c r="D73" s="126"/>
      <c r="E73" s="127"/>
      <c r="F73" s="126"/>
      <c r="G73" s="126"/>
      <c r="H73" s="126"/>
      <c r="I73" s="126"/>
      <c r="J73" s="126"/>
      <c r="K73" s="126"/>
      <c r="L73" s="126"/>
      <c r="M73" s="128"/>
      <c r="N73" s="128"/>
      <c r="O73" s="128"/>
      <c r="P73" s="130"/>
      <c r="Q73" s="130"/>
      <c r="R73" s="133"/>
      <c r="S73" s="180"/>
      <c r="T73" s="131"/>
      <c r="U73" s="131"/>
      <c r="V73" s="112">
        <f>затраты!$D69</f>
        <v>0</v>
      </c>
      <c r="W73" s="132"/>
      <c r="X73" s="168">
        <f>затраты!$E69</f>
        <v>0</v>
      </c>
      <c r="Y73" s="235"/>
      <c r="Z73" s="236"/>
      <c r="AA73" s="236"/>
      <c r="AB73" s="236"/>
      <c r="AC73" s="242"/>
      <c r="AD73" s="242"/>
      <c r="AE73" s="242"/>
      <c r="AF73" s="243"/>
      <c r="AG73" s="134"/>
      <c r="AH73" s="2">
        <f>затраты!$F69</f>
        <v>0</v>
      </c>
      <c r="AI73" s="2">
        <f>доходы!$C64</f>
        <v>0</v>
      </c>
      <c r="AJ73" s="101">
        <f t="shared" si="3"/>
        <v>0</v>
      </c>
      <c r="AK73" s="122">
        <f>('общие характеристики'!AI73-AH73)*1.18</f>
        <v>0</v>
      </c>
      <c r="AL73" s="122" t="str">
        <f t="shared" si="4"/>
        <v>-</v>
      </c>
      <c r="AM73" s="135"/>
      <c r="AN73" s="127"/>
      <c r="AO73" s="127"/>
      <c r="AP73" s="136"/>
    </row>
    <row r="74" spans="2:42" ht="15">
      <c r="B74" s="106">
        <v>58</v>
      </c>
      <c r="C74" s="126"/>
      <c r="D74" s="126"/>
      <c r="E74" s="127"/>
      <c r="F74" s="126"/>
      <c r="G74" s="126"/>
      <c r="H74" s="126"/>
      <c r="I74" s="126"/>
      <c r="J74" s="126"/>
      <c r="K74" s="126"/>
      <c r="L74" s="126"/>
      <c r="M74" s="128"/>
      <c r="N74" s="128"/>
      <c r="O74" s="128"/>
      <c r="P74" s="130"/>
      <c r="Q74" s="130"/>
      <c r="R74" s="133"/>
      <c r="S74" s="180"/>
      <c r="T74" s="131"/>
      <c r="U74" s="131"/>
      <c r="V74" s="112">
        <f>затраты!$D70</f>
        <v>0</v>
      </c>
      <c r="W74" s="132"/>
      <c r="X74" s="168">
        <f>затраты!$E70</f>
        <v>0</v>
      </c>
      <c r="Y74" s="235"/>
      <c r="Z74" s="236"/>
      <c r="AA74" s="236"/>
      <c r="AB74" s="236"/>
      <c r="AC74" s="242"/>
      <c r="AD74" s="242"/>
      <c r="AE74" s="242"/>
      <c r="AF74" s="243"/>
      <c r="AG74" s="134"/>
      <c r="AH74" s="2">
        <f>затраты!$F70</f>
        <v>0</v>
      </c>
      <c r="AI74" s="2">
        <f>доходы!$C65</f>
        <v>0</v>
      </c>
      <c r="AJ74" s="101">
        <f t="shared" si="3"/>
        <v>0</v>
      </c>
      <c r="AK74" s="122">
        <f>('общие характеристики'!AI74-AH74)*1.18</f>
        <v>0</v>
      </c>
      <c r="AL74" s="122" t="str">
        <f t="shared" si="4"/>
        <v>-</v>
      </c>
      <c r="AM74" s="135"/>
      <c r="AN74" s="127"/>
      <c r="AO74" s="127"/>
      <c r="AP74" s="136"/>
    </row>
    <row r="75" spans="2:42" ht="15">
      <c r="B75" s="106">
        <v>59</v>
      </c>
      <c r="C75" s="126"/>
      <c r="D75" s="126"/>
      <c r="E75" s="127"/>
      <c r="F75" s="126"/>
      <c r="G75" s="126"/>
      <c r="H75" s="126"/>
      <c r="I75" s="126"/>
      <c r="J75" s="126"/>
      <c r="K75" s="126"/>
      <c r="L75" s="126"/>
      <c r="M75" s="128"/>
      <c r="N75" s="128"/>
      <c r="O75" s="128"/>
      <c r="P75" s="130"/>
      <c r="Q75" s="130"/>
      <c r="R75" s="133"/>
      <c r="S75" s="180"/>
      <c r="T75" s="131"/>
      <c r="U75" s="131"/>
      <c r="V75" s="112">
        <f>затраты!$D71</f>
        <v>0</v>
      </c>
      <c r="W75" s="132"/>
      <c r="X75" s="168">
        <f>затраты!$E71</f>
        <v>0</v>
      </c>
      <c r="Y75" s="235"/>
      <c r="Z75" s="236"/>
      <c r="AA75" s="236"/>
      <c r="AB75" s="236"/>
      <c r="AC75" s="242"/>
      <c r="AD75" s="242"/>
      <c r="AE75" s="242"/>
      <c r="AF75" s="243"/>
      <c r="AG75" s="134"/>
      <c r="AH75" s="2">
        <f>затраты!$F71</f>
        <v>0</v>
      </c>
      <c r="AI75" s="2">
        <f>доходы!$C66</f>
        <v>0</v>
      </c>
      <c r="AJ75" s="101">
        <f t="shared" si="3"/>
        <v>0</v>
      </c>
      <c r="AK75" s="122">
        <f>('общие характеристики'!AI75-AH75)*1.18</f>
        <v>0</v>
      </c>
      <c r="AL75" s="122" t="str">
        <f t="shared" si="4"/>
        <v>-</v>
      </c>
      <c r="AM75" s="135"/>
      <c r="AN75" s="127"/>
      <c r="AO75" s="127"/>
      <c r="AP75" s="136"/>
    </row>
    <row r="76" spans="2:42" ht="15">
      <c r="B76" s="106">
        <v>60</v>
      </c>
      <c r="C76" s="126"/>
      <c r="D76" s="126"/>
      <c r="E76" s="127"/>
      <c r="F76" s="126"/>
      <c r="G76" s="126"/>
      <c r="H76" s="126"/>
      <c r="I76" s="126"/>
      <c r="J76" s="126"/>
      <c r="K76" s="126"/>
      <c r="L76" s="126"/>
      <c r="M76" s="128"/>
      <c r="N76" s="128"/>
      <c r="O76" s="128"/>
      <c r="P76" s="130"/>
      <c r="Q76" s="130"/>
      <c r="R76" s="133"/>
      <c r="S76" s="180"/>
      <c r="T76" s="131"/>
      <c r="U76" s="131"/>
      <c r="V76" s="112">
        <f>затраты!$D72</f>
        <v>0</v>
      </c>
      <c r="W76" s="132"/>
      <c r="X76" s="168">
        <f>затраты!$E72</f>
        <v>0</v>
      </c>
      <c r="Y76" s="235"/>
      <c r="Z76" s="236"/>
      <c r="AA76" s="236"/>
      <c r="AB76" s="236"/>
      <c r="AC76" s="242"/>
      <c r="AD76" s="242"/>
      <c r="AE76" s="242"/>
      <c r="AF76" s="243"/>
      <c r="AG76" s="134"/>
      <c r="AH76" s="2">
        <f>затраты!$F72</f>
        <v>0</v>
      </c>
      <c r="AI76" s="2">
        <f>доходы!$C67</f>
        <v>0</v>
      </c>
      <c r="AJ76" s="101">
        <f t="shared" si="3"/>
        <v>0</v>
      </c>
      <c r="AK76" s="122">
        <f>('общие характеристики'!AI76-AH76)*1.18</f>
        <v>0</v>
      </c>
      <c r="AL76" s="122" t="str">
        <f t="shared" si="4"/>
        <v>-</v>
      </c>
      <c r="AM76" s="135"/>
      <c r="AN76" s="127"/>
      <c r="AO76" s="127"/>
      <c r="AP76" s="136"/>
    </row>
    <row r="77" spans="2:42" s="23" customFormat="1" ht="18.75" customHeight="1">
      <c r="B77" s="106">
        <v>61</v>
      </c>
      <c r="C77" s="126"/>
      <c r="D77" s="126"/>
      <c r="E77" s="127"/>
      <c r="F77" s="126"/>
      <c r="G77" s="126"/>
      <c r="H77" s="126"/>
      <c r="I77" s="126"/>
      <c r="J77" s="126"/>
      <c r="K77" s="126"/>
      <c r="L77" s="126"/>
      <c r="M77" s="128"/>
      <c r="N77" s="128"/>
      <c r="O77" s="128"/>
      <c r="P77" s="130"/>
      <c r="Q77" s="130"/>
      <c r="R77" s="133"/>
      <c r="S77" s="180"/>
      <c r="T77" s="131"/>
      <c r="U77" s="131"/>
      <c r="V77" s="112">
        <f>затраты!$D73</f>
        <v>0</v>
      </c>
      <c r="W77" s="132"/>
      <c r="X77" s="168">
        <f>затраты!$E73</f>
        <v>0</v>
      </c>
      <c r="Y77" s="235"/>
      <c r="Z77" s="236"/>
      <c r="AA77" s="236"/>
      <c r="AB77" s="236"/>
      <c r="AC77" s="242"/>
      <c r="AD77" s="242"/>
      <c r="AE77" s="242"/>
      <c r="AF77" s="243"/>
      <c r="AG77" s="134"/>
      <c r="AH77" s="2">
        <f>затраты!$F73</f>
        <v>0</v>
      </c>
      <c r="AI77" s="2">
        <f>доходы!$C68</f>
        <v>0</v>
      </c>
      <c r="AJ77" s="101">
        <f t="shared" si="3"/>
        <v>0</v>
      </c>
      <c r="AK77" s="122">
        <f>('общие характеристики'!AI77-AH77)*1.18</f>
        <v>0</v>
      </c>
      <c r="AL77" s="122" t="str">
        <f t="shared" si="4"/>
        <v>-</v>
      </c>
      <c r="AM77" s="135"/>
      <c r="AN77" s="127"/>
      <c r="AO77" s="127"/>
      <c r="AP77" s="136"/>
    </row>
    <row r="78" spans="2:42" ht="15">
      <c r="B78" s="106">
        <v>62</v>
      </c>
      <c r="C78" s="126"/>
      <c r="D78" s="126"/>
      <c r="E78" s="127"/>
      <c r="F78" s="126"/>
      <c r="G78" s="126"/>
      <c r="H78" s="126"/>
      <c r="I78" s="126"/>
      <c r="J78" s="126"/>
      <c r="K78" s="126"/>
      <c r="L78" s="126"/>
      <c r="M78" s="128"/>
      <c r="N78" s="128"/>
      <c r="O78" s="128"/>
      <c r="P78" s="130"/>
      <c r="Q78" s="130"/>
      <c r="R78" s="133"/>
      <c r="S78" s="180"/>
      <c r="T78" s="131"/>
      <c r="U78" s="131"/>
      <c r="V78" s="112">
        <f>затраты!$D74</f>
        <v>0</v>
      </c>
      <c r="W78" s="132"/>
      <c r="X78" s="168">
        <f>затраты!$E74</f>
        <v>0</v>
      </c>
      <c r="Y78" s="235"/>
      <c r="Z78" s="236"/>
      <c r="AA78" s="236"/>
      <c r="AB78" s="236"/>
      <c r="AC78" s="242"/>
      <c r="AD78" s="242"/>
      <c r="AE78" s="242"/>
      <c r="AF78" s="243"/>
      <c r="AG78" s="134"/>
      <c r="AH78" s="2">
        <f>затраты!$F74</f>
        <v>0</v>
      </c>
      <c r="AI78" s="2">
        <f>доходы!$C69</f>
        <v>0</v>
      </c>
      <c r="AJ78" s="101">
        <f t="shared" si="3"/>
        <v>0</v>
      </c>
      <c r="AK78" s="122">
        <f>('общие характеристики'!AI78-AH78)*1.18</f>
        <v>0</v>
      </c>
      <c r="AL78" s="122" t="str">
        <f t="shared" si="4"/>
        <v>-</v>
      </c>
      <c r="AM78" s="135"/>
      <c r="AN78" s="127"/>
      <c r="AO78" s="127"/>
      <c r="AP78" s="136"/>
    </row>
    <row r="79" spans="2:42" ht="15">
      <c r="B79" s="106">
        <v>63</v>
      </c>
      <c r="C79" s="126"/>
      <c r="D79" s="126"/>
      <c r="E79" s="127"/>
      <c r="F79" s="126"/>
      <c r="G79" s="126"/>
      <c r="H79" s="126"/>
      <c r="I79" s="126"/>
      <c r="J79" s="126"/>
      <c r="K79" s="126"/>
      <c r="L79" s="126"/>
      <c r="M79" s="128"/>
      <c r="N79" s="128"/>
      <c r="O79" s="128"/>
      <c r="P79" s="130"/>
      <c r="Q79" s="130"/>
      <c r="R79" s="133"/>
      <c r="S79" s="180"/>
      <c r="T79" s="131"/>
      <c r="U79" s="131"/>
      <c r="V79" s="112">
        <f>затраты!$D75</f>
        <v>0</v>
      </c>
      <c r="W79" s="132"/>
      <c r="X79" s="168">
        <f>затраты!$E75</f>
        <v>0</v>
      </c>
      <c r="Y79" s="235"/>
      <c r="Z79" s="236"/>
      <c r="AA79" s="236"/>
      <c r="AB79" s="236"/>
      <c r="AC79" s="242"/>
      <c r="AD79" s="242"/>
      <c r="AE79" s="242"/>
      <c r="AF79" s="243"/>
      <c r="AG79" s="134"/>
      <c r="AH79" s="2">
        <f>затраты!$F75</f>
        <v>0</v>
      </c>
      <c r="AI79" s="2">
        <f>доходы!$C70</f>
        <v>0</v>
      </c>
      <c r="AJ79" s="101">
        <f t="shared" si="3"/>
        <v>0</v>
      </c>
      <c r="AK79" s="122">
        <f>('общие характеристики'!AI79-AH79)*1.18</f>
        <v>0</v>
      </c>
      <c r="AL79" s="122" t="str">
        <f t="shared" si="4"/>
        <v>-</v>
      </c>
      <c r="AM79" s="135"/>
      <c r="AN79" s="127"/>
      <c r="AO79" s="127"/>
      <c r="AP79" s="136"/>
    </row>
    <row r="80" spans="2:42" ht="15">
      <c r="B80" s="106">
        <v>64</v>
      </c>
      <c r="C80" s="126"/>
      <c r="D80" s="126"/>
      <c r="E80" s="127"/>
      <c r="F80" s="126"/>
      <c r="G80" s="126"/>
      <c r="H80" s="126"/>
      <c r="I80" s="126"/>
      <c r="J80" s="126"/>
      <c r="K80" s="126"/>
      <c r="L80" s="126"/>
      <c r="M80" s="128"/>
      <c r="N80" s="128"/>
      <c r="O80" s="128"/>
      <c r="P80" s="130"/>
      <c r="Q80" s="130"/>
      <c r="R80" s="133"/>
      <c r="S80" s="180"/>
      <c r="T80" s="131"/>
      <c r="U80" s="131"/>
      <c r="V80" s="112">
        <f>затраты!$D76</f>
        <v>0</v>
      </c>
      <c r="W80" s="132"/>
      <c r="X80" s="168">
        <f>затраты!$E76</f>
        <v>0</v>
      </c>
      <c r="Y80" s="235"/>
      <c r="Z80" s="236"/>
      <c r="AA80" s="236"/>
      <c r="AB80" s="236"/>
      <c r="AC80" s="242"/>
      <c r="AD80" s="242"/>
      <c r="AE80" s="242"/>
      <c r="AF80" s="243"/>
      <c r="AG80" s="134"/>
      <c r="AH80" s="2">
        <f>затраты!$F76</f>
        <v>0</v>
      </c>
      <c r="AI80" s="2">
        <f>доходы!$C71</f>
        <v>0</v>
      </c>
      <c r="AJ80" s="101">
        <f t="shared" si="3"/>
        <v>0</v>
      </c>
      <c r="AK80" s="122">
        <f>('общие характеристики'!AI80-AH80)*1.18</f>
        <v>0</v>
      </c>
      <c r="AL80" s="122" t="str">
        <f t="shared" si="4"/>
        <v>-</v>
      </c>
      <c r="AM80" s="135"/>
      <c r="AN80" s="127"/>
      <c r="AO80" s="127"/>
      <c r="AP80" s="136"/>
    </row>
    <row r="81" spans="2:42" ht="15">
      <c r="B81" s="106">
        <v>65</v>
      </c>
      <c r="C81" s="126"/>
      <c r="D81" s="126"/>
      <c r="E81" s="127"/>
      <c r="F81" s="126"/>
      <c r="G81" s="126"/>
      <c r="H81" s="126"/>
      <c r="I81" s="126"/>
      <c r="J81" s="126"/>
      <c r="K81" s="126"/>
      <c r="L81" s="126"/>
      <c r="M81" s="128"/>
      <c r="N81" s="128"/>
      <c r="O81" s="128"/>
      <c r="P81" s="130"/>
      <c r="Q81" s="130"/>
      <c r="R81" s="133"/>
      <c r="S81" s="180"/>
      <c r="T81" s="131"/>
      <c r="U81" s="131"/>
      <c r="V81" s="112">
        <f>затраты!$D77</f>
        <v>0</v>
      </c>
      <c r="W81" s="132"/>
      <c r="X81" s="168">
        <f>затраты!$E77</f>
        <v>0</v>
      </c>
      <c r="Y81" s="235"/>
      <c r="Z81" s="236"/>
      <c r="AA81" s="236"/>
      <c r="AB81" s="236"/>
      <c r="AC81" s="242"/>
      <c r="AD81" s="242"/>
      <c r="AE81" s="242"/>
      <c r="AF81" s="243"/>
      <c r="AG81" s="134"/>
      <c r="AH81" s="2">
        <f>затраты!$F77</f>
        <v>0</v>
      </c>
      <c r="AI81" s="2">
        <f>доходы!$C72</f>
        <v>0</v>
      </c>
      <c r="AJ81" s="101">
        <f t="shared" si="3"/>
        <v>0</v>
      </c>
      <c r="AK81" s="122">
        <f>('общие характеристики'!AI81-AH81)*1.18</f>
        <v>0</v>
      </c>
      <c r="AL81" s="122" t="str">
        <f t="shared" si="4"/>
        <v>-</v>
      </c>
      <c r="AM81" s="135"/>
      <c r="AN81" s="127"/>
      <c r="AO81" s="127"/>
      <c r="AP81" s="136"/>
    </row>
    <row r="82" spans="2:42" ht="15">
      <c r="B82" s="106">
        <v>66</v>
      </c>
      <c r="C82" s="126"/>
      <c r="D82" s="126"/>
      <c r="E82" s="127"/>
      <c r="F82" s="126"/>
      <c r="G82" s="126"/>
      <c r="H82" s="126"/>
      <c r="I82" s="126"/>
      <c r="J82" s="126"/>
      <c r="K82" s="126"/>
      <c r="L82" s="126"/>
      <c r="M82" s="128"/>
      <c r="N82" s="128"/>
      <c r="O82" s="128"/>
      <c r="P82" s="130"/>
      <c r="Q82" s="130"/>
      <c r="R82" s="133"/>
      <c r="S82" s="180"/>
      <c r="T82" s="131"/>
      <c r="U82" s="131"/>
      <c r="V82" s="112">
        <f>затраты!$D78</f>
        <v>0</v>
      </c>
      <c r="W82" s="132"/>
      <c r="X82" s="168">
        <f>затраты!$E78</f>
        <v>0</v>
      </c>
      <c r="Y82" s="235"/>
      <c r="Z82" s="236"/>
      <c r="AA82" s="236"/>
      <c r="AB82" s="236"/>
      <c r="AC82" s="242"/>
      <c r="AD82" s="242"/>
      <c r="AE82" s="242"/>
      <c r="AF82" s="243"/>
      <c r="AG82" s="134"/>
      <c r="AH82" s="2">
        <f>затраты!$F78</f>
        <v>0</v>
      </c>
      <c r="AI82" s="2">
        <f>доходы!$C73</f>
        <v>0</v>
      </c>
      <c r="AJ82" s="101">
        <f aca="true" t="shared" si="5" ref="AJ82:AJ116">AI82-AH82+AG82</f>
        <v>0</v>
      </c>
      <c r="AK82" s="122">
        <f>('общие характеристики'!AI82-AH82)*1.18</f>
        <v>0</v>
      </c>
      <c r="AL82" s="122" t="str">
        <f t="shared" si="4"/>
        <v>-</v>
      </c>
      <c r="AM82" s="135"/>
      <c r="AN82" s="127"/>
      <c r="AO82" s="127"/>
      <c r="AP82" s="136"/>
    </row>
    <row r="83" spans="2:42" ht="15">
      <c r="B83" s="106">
        <v>67</v>
      </c>
      <c r="C83" s="126"/>
      <c r="D83" s="126"/>
      <c r="E83" s="127"/>
      <c r="F83" s="126"/>
      <c r="G83" s="126"/>
      <c r="H83" s="126"/>
      <c r="I83" s="126"/>
      <c r="J83" s="126"/>
      <c r="K83" s="126"/>
      <c r="L83" s="126"/>
      <c r="M83" s="128"/>
      <c r="N83" s="128"/>
      <c r="O83" s="128"/>
      <c r="P83" s="130"/>
      <c r="Q83" s="130"/>
      <c r="R83" s="133"/>
      <c r="S83" s="180"/>
      <c r="T83" s="131"/>
      <c r="U83" s="131"/>
      <c r="V83" s="112">
        <f>затраты!$D79</f>
        <v>0</v>
      </c>
      <c r="W83" s="132"/>
      <c r="X83" s="168">
        <f>затраты!$E79</f>
        <v>0</v>
      </c>
      <c r="Y83" s="235"/>
      <c r="Z83" s="236"/>
      <c r="AA83" s="236"/>
      <c r="AB83" s="236"/>
      <c r="AC83" s="242"/>
      <c r="AD83" s="242"/>
      <c r="AE83" s="242"/>
      <c r="AF83" s="243"/>
      <c r="AG83" s="134"/>
      <c r="AH83" s="2">
        <f>затраты!$F79</f>
        <v>0</v>
      </c>
      <c r="AI83" s="2">
        <f>доходы!$C74</f>
        <v>0</v>
      </c>
      <c r="AJ83" s="101">
        <f t="shared" si="5"/>
        <v>0</v>
      </c>
      <c r="AK83" s="122">
        <f>('общие характеристики'!AI83-AH83)*1.18</f>
        <v>0</v>
      </c>
      <c r="AL83" s="122" t="str">
        <f aca="true" t="shared" si="6" ref="AL83:AL116">IF($AK83&lt;0,"расходы на демонтаж превышают прогнозную выручку",IF($AK83=0,"-","рекомендуемая начальная цена"))</f>
        <v>-</v>
      </c>
      <c r="AM83" s="135"/>
      <c r="AN83" s="127"/>
      <c r="AO83" s="127"/>
      <c r="AP83" s="136"/>
    </row>
    <row r="84" spans="2:42" ht="15">
      <c r="B84" s="106">
        <v>68</v>
      </c>
      <c r="C84" s="126"/>
      <c r="D84" s="126"/>
      <c r="E84" s="127"/>
      <c r="F84" s="126"/>
      <c r="G84" s="126"/>
      <c r="H84" s="126"/>
      <c r="I84" s="126"/>
      <c r="J84" s="126"/>
      <c r="K84" s="126"/>
      <c r="L84" s="126"/>
      <c r="M84" s="128"/>
      <c r="N84" s="128"/>
      <c r="O84" s="128"/>
      <c r="P84" s="130"/>
      <c r="Q84" s="130"/>
      <c r="R84" s="133"/>
      <c r="S84" s="180"/>
      <c r="T84" s="131"/>
      <c r="U84" s="131"/>
      <c r="V84" s="112">
        <f>затраты!$D80</f>
        <v>0</v>
      </c>
      <c r="W84" s="132"/>
      <c r="X84" s="168">
        <f>затраты!$E80</f>
        <v>0</v>
      </c>
      <c r="Y84" s="235"/>
      <c r="Z84" s="236"/>
      <c r="AA84" s="236"/>
      <c r="AB84" s="236"/>
      <c r="AC84" s="242"/>
      <c r="AD84" s="242"/>
      <c r="AE84" s="242"/>
      <c r="AF84" s="243"/>
      <c r="AG84" s="134"/>
      <c r="AH84" s="2">
        <f>затраты!$F80</f>
        <v>0</v>
      </c>
      <c r="AI84" s="2">
        <f>доходы!$C75</f>
        <v>0</v>
      </c>
      <c r="AJ84" s="101">
        <f t="shared" si="5"/>
        <v>0</v>
      </c>
      <c r="AK84" s="122">
        <f>('общие характеристики'!AI84-AH84)*1.18</f>
        <v>0</v>
      </c>
      <c r="AL84" s="122" t="str">
        <f t="shared" si="6"/>
        <v>-</v>
      </c>
      <c r="AM84" s="135"/>
      <c r="AN84" s="127"/>
      <c r="AO84" s="127"/>
      <c r="AP84" s="136"/>
    </row>
    <row r="85" spans="2:42" ht="15">
      <c r="B85" s="106">
        <v>69</v>
      </c>
      <c r="C85" s="126"/>
      <c r="D85" s="126"/>
      <c r="E85" s="127"/>
      <c r="F85" s="126"/>
      <c r="G85" s="126"/>
      <c r="H85" s="126"/>
      <c r="I85" s="126"/>
      <c r="J85" s="126"/>
      <c r="K85" s="126"/>
      <c r="L85" s="126"/>
      <c r="M85" s="128"/>
      <c r="N85" s="128"/>
      <c r="O85" s="128"/>
      <c r="P85" s="130"/>
      <c r="Q85" s="130"/>
      <c r="R85" s="133"/>
      <c r="S85" s="180"/>
      <c r="T85" s="131"/>
      <c r="U85" s="131"/>
      <c r="V85" s="112">
        <f>затраты!$D81</f>
        <v>0</v>
      </c>
      <c r="W85" s="132"/>
      <c r="X85" s="168">
        <f>затраты!$E81</f>
        <v>0</v>
      </c>
      <c r="Y85" s="235"/>
      <c r="Z85" s="236"/>
      <c r="AA85" s="236"/>
      <c r="AB85" s="236"/>
      <c r="AC85" s="242"/>
      <c r="AD85" s="242"/>
      <c r="AE85" s="242"/>
      <c r="AF85" s="243"/>
      <c r="AG85" s="134"/>
      <c r="AH85" s="2">
        <f>затраты!$F81</f>
        <v>0</v>
      </c>
      <c r="AI85" s="2">
        <f>доходы!$C76</f>
        <v>0</v>
      </c>
      <c r="AJ85" s="101">
        <f t="shared" si="5"/>
        <v>0</v>
      </c>
      <c r="AK85" s="122">
        <f>('общие характеристики'!AI85-AH85)*1.18</f>
        <v>0</v>
      </c>
      <c r="AL85" s="122" t="str">
        <f t="shared" si="6"/>
        <v>-</v>
      </c>
      <c r="AM85" s="135"/>
      <c r="AN85" s="127"/>
      <c r="AO85" s="127"/>
      <c r="AP85" s="136"/>
    </row>
    <row r="86" spans="2:42" ht="15">
      <c r="B86" s="106">
        <v>70</v>
      </c>
      <c r="C86" s="126"/>
      <c r="D86" s="126"/>
      <c r="E86" s="127"/>
      <c r="F86" s="126"/>
      <c r="G86" s="126"/>
      <c r="H86" s="126"/>
      <c r="I86" s="126"/>
      <c r="J86" s="126"/>
      <c r="K86" s="126"/>
      <c r="L86" s="126"/>
      <c r="M86" s="128"/>
      <c r="N86" s="128"/>
      <c r="O86" s="128"/>
      <c r="P86" s="130"/>
      <c r="Q86" s="130"/>
      <c r="R86" s="133"/>
      <c r="S86" s="180"/>
      <c r="T86" s="131"/>
      <c r="U86" s="131"/>
      <c r="V86" s="112">
        <f>затраты!$D82</f>
        <v>0</v>
      </c>
      <c r="W86" s="132"/>
      <c r="X86" s="168">
        <f>затраты!$E82</f>
        <v>0</v>
      </c>
      <c r="Y86" s="235"/>
      <c r="Z86" s="236"/>
      <c r="AA86" s="236"/>
      <c r="AB86" s="236"/>
      <c r="AC86" s="242"/>
      <c r="AD86" s="242"/>
      <c r="AE86" s="242"/>
      <c r="AF86" s="243"/>
      <c r="AG86" s="134"/>
      <c r="AH86" s="2">
        <f>затраты!$F82</f>
        <v>0</v>
      </c>
      <c r="AI86" s="2">
        <f>доходы!$C77</f>
        <v>0</v>
      </c>
      <c r="AJ86" s="101">
        <f t="shared" si="5"/>
        <v>0</v>
      </c>
      <c r="AK86" s="122">
        <f>('общие характеристики'!AI86-AH86)*1.18</f>
        <v>0</v>
      </c>
      <c r="AL86" s="122" t="str">
        <f t="shared" si="6"/>
        <v>-</v>
      </c>
      <c r="AM86" s="135"/>
      <c r="AN86" s="127"/>
      <c r="AO86" s="127"/>
      <c r="AP86" s="136"/>
    </row>
    <row r="87" spans="2:42" ht="15">
      <c r="B87" s="106">
        <v>71</v>
      </c>
      <c r="C87" s="126"/>
      <c r="D87" s="126"/>
      <c r="E87" s="127"/>
      <c r="F87" s="126"/>
      <c r="G87" s="126"/>
      <c r="H87" s="126"/>
      <c r="I87" s="126"/>
      <c r="J87" s="126"/>
      <c r="K87" s="126"/>
      <c r="L87" s="126"/>
      <c r="M87" s="128"/>
      <c r="N87" s="128"/>
      <c r="O87" s="128"/>
      <c r="P87" s="130"/>
      <c r="Q87" s="130"/>
      <c r="R87" s="133"/>
      <c r="S87" s="180"/>
      <c r="T87" s="131"/>
      <c r="U87" s="131"/>
      <c r="V87" s="112">
        <f>затраты!$D83</f>
        <v>0</v>
      </c>
      <c r="W87" s="132"/>
      <c r="X87" s="168">
        <f>затраты!$E83</f>
        <v>0</v>
      </c>
      <c r="Y87" s="235"/>
      <c r="Z87" s="236"/>
      <c r="AA87" s="236"/>
      <c r="AB87" s="236"/>
      <c r="AC87" s="242"/>
      <c r="AD87" s="242"/>
      <c r="AE87" s="242"/>
      <c r="AF87" s="243"/>
      <c r="AG87" s="134"/>
      <c r="AH87" s="2">
        <f>затраты!$F83</f>
        <v>0</v>
      </c>
      <c r="AI87" s="2">
        <f>доходы!$C78</f>
        <v>0</v>
      </c>
      <c r="AJ87" s="101">
        <f t="shared" si="5"/>
        <v>0</v>
      </c>
      <c r="AK87" s="122">
        <f>('общие характеристики'!AI87-AH87)*1.18</f>
        <v>0</v>
      </c>
      <c r="AL87" s="122" t="str">
        <f t="shared" si="6"/>
        <v>-</v>
      </c>
      <c r="AM87" s="135"/>
      <c r="AN87" s="127"/>
      <c r="AO87" s="127"/>
      <c r="AP87" s="136"/>
    </row>
    <row r="88" spans="2:42" ht="15">
      <c r="B88" s="106">
        <v>72</v>
      </c>
      <c r="C88" s="126"/>
      <c r="D88" s="126"/>
      <c r="E88" s="127"/>
      <c r="F88" s="126"/>
      <c r="G88" s="126"/>
      <c r="H88" s="126"/>
      <c r="I88" s="126"/>
      <c r="J88" s="126"/>
      <c r="K88" s="126"/>
      <c r="L88" s="126"/>
      <c r="M88" s="128"/>
      <c r="N88" s="128"/>
      <c r="O88" s="128"/>
      <c r="P88" s="130"/>
      <c r="Q88" s="130"/>
      <c r="R88" s="133"/>
      <c r="S88" s="180"/>
      <c r="T88" s="131"/>
      <c r="U88" s="131"/>
      <c r="V88" s="112">
        <f>затраты!$D84</f>
        <v>0</v>
      </c>
      <c r="W88" s="132"/>
      <c r="X88" s="168">
        <f>затраты!$E84</f>
        <v>0</v>
      </c>
      <c r="Y88" s="235"/>
      <c r="Z88" s="236"/>
      <c r="AA88" s="236"/>
      <c r="AB88" s="236"/>
      <c r="AC88" s="242"/>
      <c r="AD88" s="242"/>
      <c r="AE88" s="242"/>
      <c r="AF88" s="243"/>
      <c r="AG88" s="134"/>
      <c r="AH88" s="2">
        <f>затраты!$F84</f>
        <v>0</v>
      </c>
      <c r="AI88" s="2">
        <f>доходы!$C79</f>
        <v>0</v>
      </c>
      <c r="AJ88" s="101">
        <f t="shared" si="5"/>
        <v>0</v>
      </c>
      <c r="AK88" s="122">
        <f>('общие характеристики'!AI88-AH88)*1.18</f>
        <v>0</v>
      </c>
      <c r="AL88" s="122" t="str">
        <f t="shared" si="6"/>
        <v>-</v>
      </c>
      <c r="AM88" s="135"/>
      <c r="AN88" s="127"/>
      <c r="AO88" s="127"/>
      <c r="AP88" s="136"/>
    </row>
    <row r="89" spans="2:42" ht="15">
      <c r="B89" s="106">
        <v>73</v>
      </c>
      <c r="C89" s="126"/>
      <c r="D89" s="126"/>
      <c r="E89" s="127"/>
      <c r="F89" s="126"/>
      <c r="G89" s="126"/>
      <c r="H89" s="126"/>
      <c r="I89" s="126"/>
      <c r="J89" s="126"/>
      <c r="K89" s="126"/>
      <c r="L89" s="126"/>
      <c r="M89" s="128"/>
      <c r="N89" s="128"/>
      <c r="O89" s="128"/>
      <c r="P89" s="130"/>
      <c r="Q89" s="130"/>
      <c r="R89" s="133"/>
      <c r="S89" s="180"/>
      <c r="T89" s="131"/>
      <c r="U89" s="131"/>
      <c r="V89" s="112">
        <f>затраты!$D85</f>
        <v>0</v>
      </c>
      <c r="W89" s="132"/>
      <c r="X89" s="168">
        <f>затраты!$E85</f>
        <v>0</v>
      </c>
      <c r="Y89" s="235"/>
      <c r="Z89" s="236"/>
      <c r="AA89" s="236"/>
      <c r="AB89" s="236"/>
      <c r="AC89" s="242"/>
      <c r="AD89" s="242"/>
      <c r="AE89" s="242"/>
      <c r="AF89" s="243"/>
      <c r="AG89" s="134"/>
      <c r="AH89" s="2">
        <f>затраты!$F85</f>
        <v>0</v>
      </c>
      <c r="AI89" s="2">
        <f>доходы!$C80</f>
        <v>0</v>
      </c>
      <c r="AJ89" s="101">
        <f t="shared" si="5"/>
        <v>0</v>
      </c>
      <c r="AK89" s="122">
        <f>('общие характеристики'!AI89-AH89)*1.18</f>
        <v>0</v>
      </c>
      <c r="AL89" s="122" t="str">
        <f t="shared" si="6"/>
        <v>-</v>
      </c>
      <c r="AM89" s="135"/>
      <c r="AN89" s="127"/>
      <c r="AO89" s="127"/>
      <c r="AP89" s="136"/>
    </row>
    <row r="90" spans="2:42" ht="15">
      <c r="B90" s="106">
        <v>74</v>
      </c>
      <c r="C90" s="126"/>
      <c r="D90" s="126"/>
      <c r="E90" s="127"/>
      <c r="F90" s="126"/>
      <c r="G90" s="126"/>
      <c r="H90" s="126"/>
      <c r="I90" s="126"/>
      <c r="J90" s="126"/>
      <c r="K90" s="126"/>
      <c r="L90" s="126"/>
      <c r="M90" s="128"/>
      <c r="N90" s="128"/>
      <c r="O90" s="128"/>
      <c r="P90" s="130"/>
      <c r="Q90" s="130"/>
      <c r="R90" s="133"/>
      <c r="S90" s="180"/>
      <c r="T90" s="131"/>
      <c r="U90" s="131"/>
      <c r="V90" s="112">
        <f>затраты!$D86</f>
        <v>0</v>
      </c>
      <c r="W90" s="132"/>
      <c r="X90" s="168">
        <f>затраты!$E86</f>
        <v>0</v>
      </c>
      <c r="Y90" s="235"/>
      <c r="Z90" s="236"/>
      <c r="AA90" s="236"/>
      <c r="AB90" s="236"/>
      <c r="AC90" s="242"/>
      <c r="AD90" s="242"/>
      <c r="AE90" s="242"/>
      <c r="AF90" s="243"/>
      <c r="AG90" s="134"/>
      <c r="AH90" s="2">
        <f>затраты!$F86</f>
        <v>0</v>
      </c>
      <c r="AI90" s="2">
        <f>доходы!$C81</f>
        <v>0</v>
      </c>
      <c r="AJ90" s="101">
        <f t="shared" si="5"/>
        <v>0</v>
      </c>
      <c r="AK90" s="122">
        <f>('общие характеристики'!AI90-AH90)*1.18</f>
        <v>0</v>
      </c>
      <c r="AL90" s="122" t="str">
        <f t="shared" si="6"/>
        <v>-</v>
      </c>
      <c r="AM90" s="135"/>
      <c r="AN90" s="127"/>
      <c r="AO90" s="127"/>
      <c r="AP90" s="136"/>
    </row>
    <row r="91" spans="2:42" ht="15">
      <c r="B91" s="106">
        <v>75</v>
      </c>
      <c r="C91" s="126"/>
      <c r="D91" s="126"/>
      <c r="E91" s="127"/>
      <c r="F91" s="126"/>
      <c r="G91" s="126"/>
      <c r="H91" s="126"/>
      <c r="I91" s="126"/>
      <c r="J91" s="126"/>
      <c r="K91" s="126"/>
      <c r="L91" s="126"/>
      <c r="M91" s="128"/>
      <c r="N91" s="128"/>
      <c r="O91" s="128"/>
      <c r="P91" s="130"/>
      <c r="Q91" s="130"/>
      <c r="R91" s="133"/>
      <c r="S91" s="180"/>
      <c r="T91" s="131"/>
      <c r="U91" s="131"/>
      <c r="V91" s="112">
        <f>затраты!$D87</f>
        <v>0</v>
      </c>
      <c r="W91" s="132"/>
      <c r="X91" s="168">
        <f>затраты!$E87</f>
        <v>0</v>
      </c>
      <c r="Y91" s="235"/>
      <c r="Z91" s="236"/>
      <c r="AA91" s="236"/>
      <c r="AB91" s="236"/>
      <c r="AC91" s="242"/>
      <c r="AD91" s="242"/>
      <c r="AE91" s="242"/>
      <c r="AF91" s="243"/>
      <c r="AG91" s="134"/>
      <c r="AH91" s="2">
        <f>затраты!$F87</f>
        <v>0</v>
      </c>
      <c r="AI91" s="2">
        <f>доходы!$C82</f>
        <v>0</v>
      </c>
      <c r="AJ91" s="101">
        <f t="shared" si="5"/>
        <v>0</v>
      </c>
      <c r="AK91" s="122">
        <f>('общие характеристики'!AI91-AH91)*1.18</f>
        <v>0</v>
      </c>
      <c r="AL91" s="122" t="str">
        <f t="shared" si="6"/>
        <v>-</v>
      </c>
      <c r="AM91" s="135"/>
      <c r="AN91" s="127"/>
      <c r="AO91" s="127"/>
      <c r="AP91" s="136"/>
    </row>
    <row r="92" spans="2:42" ht="15">
      <c r="B92" s="106">
        <v>76</v>
      </c>
      <c r="C92" s="126"/>
      <c r="D92" s="126"/>
      <c r="E92" s="127"/>
      <c r="F92" s="126"/>
      <c r="G92" s="126"/>
      <c r="H92" s="126"/>
      <c r="I92" s="126"/>
      <c r="J92" s="126"/>
      <c r="K92" s="126"/>
      <c r="L92" s="126"/>
      <c r="M92" s="128"/>
      <c r="N92" s="128"/>
      <c r="O92" s="128"/>
      <c r="P92" s="130"/>
      <c r="Q92" s="130"/>
      <c r="R92" s="133"/>
      <c r="S92" s="180"/>
      <c r="T92" s="131"/>
      <c r="U92" s="131"/>
      <c r="V92" s="112">
        <f>затраты!$D88</f>
        <v>0</v>
      </c>
      <c r="W92" s="132"/>
      <c r="X92" s="168">
        <f>затраты!$E88</f>
        <v>0</v>
      </c>
      <c r="Y92" s="235"/>
      <c r="Z92" s="236"/>
      <c r="AA92" s="236"/>
      <c r="AB92" s="236"/>
      <c r="AC92" s="242"/>
      <c r="AD92" s="242"/>
      <c r="AE92" s="242"/>
      <c r="AF92" s="243"/>
      <c r="AG92" s="134"/>
      <c r="AH92" s="2">
        <f>затраты!$F88</f>
        <v>0</v>
      </c>
      <c r="AI92" s="2">
        <f>доходы!$C83</f>
        <v>0</v>
      </c>
      <c r="AJ92" s="101">
        <f t="shared" si="5"/>
        <v>0</v>
      </c>
      <c r="AK92" s="122">
        <f>('общие характеристики'!AI92-AH92)*1.18</f>
        <v>0</v>
      </c>
      <c r="AL92" s="122" t="str">
        <f t="shared" si="6"/>
        <v>-</v>
      </c>
      <c r="AM92" s="135"/>
      <c r="AN92" s="127"/>
      <c r="AO92" s="127"/>
      <c r="AP92" s="136"/>
    </row>
    <row r="93" spans="2:42" ht="15">
      <c r="B93" s="106">
        <v>77</v>
      </c>
      <c r="C93" s="126"/>
      <c r="D93" s="126"/>
      <c r="E93" s="127"/>
      <c r="F93" s="126"/>
      <c r="G93" s="126"/>
      <c r="H93" s="126"/>
      <c r="I93" s="126"/>
      <c r="J93" s="126"/>
      <c r="K93" s="126"/>
      <c r="L93" s="126"/>
      <c r="M93" s="128"/>
      <c r="N93" s="128"/>
      <c r="O93" s="128"/>
      <c r="P93" s="130"/>
      <c r="Q93" s="130"/>
      <c r="R93" s="133"/>
      <c r="S93" s="180"/>
      <c r="T93" s="131"/>
      <c r="U93" s="131"/>
      <c r="V93" s="112">
        <f>затраты!$D89</f>
        <v>0</v>
      </c>
      <c r="W93" s="132"/>
      <c r="X93" s="168">
        <f>затраты!$E89</f>
        <v>0</v>
      </c>
      <c r="Y93" s="235"/>
      <c r="Z93" s="236"/>
      <c r="AA93" s="236"/>
      <c r="AB93" s="236"/>
      <c r="AC93" s="242"/>
      <c r="AD93" s="242"/>
      <c r="AE93" s="242"/>
      <c r="AF93" s="243"/>
      <c r="AG93" s="134"/>
      <c r="AH93" s="2">
        <f>затраты!$F89</f>
        <v>0</v>
      </c>
      <c r="AI93" s="2">
        <f>доходы!$C84</f>
        <v>0</v>
      </c>
      <c r="AJ93" s="101">
        <f t="shared" si="5"/>
        <v>0</v>
      </c>
      <c r="AK93" s="122">
        <f>('общие характеристики'!AI93-AH93)*1.18</f>
        <v>0</v>
      </c>
      <c r="AL93" s="122" t="str">
        <f t="shared" si="6"/>
        <v>-</v>
      </c>
      <c r="AM93" s="135"/>
      <c r="AN93" s="127"/>
      <c r="AO93" s="127"/>
      <c r="AP93" s="136"/>
    </row>
    <row r="94" spans="2:42" ht="15">
      <c r="B94" s="106">
        <v>78</v>
      </c>
      <c r="C94" s="126"/>
      <c r="D94" s="126"/>
      <c r="E94" s="127"/>
      <c r="F94" s="126"/>
      <c r="G94" s="126"/>
      <c r="H94" s="126"/>
      <c r="I94" s="126"/>
      <c r="J94" s="126"/>
      <c r="K94" s="126"/>
      <c r="L94" s="126"/>
      <c r="M94" s="128"/>
      <c r="N94" s="128"/>
      <c r="O94" s="128"/>
      <c r="P94" s="130"/>
      <c r="Q94" s="130"/>
      <c r="R94" s="133"/>
      <c r="S94" s="180"/>
      <c r="T94" s="131"/>
      <c r="U94" s="131"/>
      <c r="V94" s="112">
        <f>затраты!$D90</f>
        <v>0</v>
      </c>
      <c r="W94" s="132"/>
      <c r="X94" s="168">
        <f>затраты!$E90</f>
        <v>0</v>
      </c>
      <c r="Y94" s="235"/>
      <c r="Z94" s="236"/>
      <c r="AA94" s="236"/>
      <c r="AB94" s="236"/>
      <c r="AC94" s="242"/>
      <c r="AD94" s="242"/>
      <c r="AE94" s="242"/>
      <c r="AF94" s="243"/>
      <c r="AG94" s="134"/>
      <c r="AH94" s="2">
        <f>затраты!$F90</f>
        <v>0</v>
      </c>
      <c r="AI94" s="2">
        <f>доходы!$C85</f>
        <v>0</v>
      </c>
      <c r="AJ94" s="101">
        <f t="shared" si="5"/>
        <v>0</v>
      </c>
      <c r="AK94" s="122">
        <f>('общие характеристики'!AI94-AH94)*1.18</f>
        <v>0</v>
      </c>
      <c r="AL94" s="122" t="str">
        <f t="shared" si="6"/>
        <v>-</v>
      </c>
      <c r="AM94" s="135"/>
      <c r="AN94" s="127"/>
      <c r="AO94" s="127"/>
      <c r="AP94" s="136"/>
    </row>
    <row r="95" spans="2:42" ht="15">
      <c r="B95" s="106">
        <v>79</v>
      </c>
      <c r="C95" s="126"/>
      <c r="D95" s="126"/>
      <c r="E95" s="127"/>
      <c r="F95" s="126"/>
      <c r="G95" s="126"/>
      <c r="H95" s="126"/>
      <c r="I95" s="126"/>
      <c r="J95" s="126"/>
      <c r="K95" s="126"/>
      <c r="L95" s="126"/>
      <c r="M95" s="128"/>
      <c r="N95" s="128"/>
      <c r="O95" s="128"/>
      <c r="P95" s="130"/>
      <c r="Q95" s="130"/>
      <c r="R95" s="133"/>
      <c r="S95" s="180"/>
      <c r="T95" s="131"/>
      <c r="U95" s="131"/>
      <c r="V95" s="112">
        <f>затраты!$D91</f>
        <v>0</v>
      </c>
      <c r="W95" s="132"/>
      <c r="X95" s="168">
        <f>затраты!$E91</f>
        <v>0</v>
      </c>
      <c r="Y95" s="235"/>
      <c r="Z95" s="236"/>
      <c r="AA95" s="236"/>
      <c r="AB95" s="236"/>
      <c r="AC95" s="242"/>
      <c r="AD95" s="242"/>
      <c r="AE95" s="242"/>
      <c r="AF95" s="243"/>
      <c r="AG95" s="134"/>
      <c r="AH95" s="2">
        <f>затраты!$F91</f>
        <v>0</v>
      </c>
      <c r="AI95" s="2">
        <f>доходы!$C86</f>
        <v>0</v>
      </c>
      <c r="AJ95" s="101">
        <f t="shared" si="5"/>
        <v>0</v>
      </c>
      <c r="AK95" s="122">
        <f>('общие характеристики'!AI95-AH95)*1.18</f>
        <v>0</v>
      </c>
      <c r="AL95" s="122" t="str">
        <f t="shared" si="6"/>
        <v>-</v>
      </c>
      <c r="AM95" s="135"/>
      <c r="AN95" s="127"/>
      <c r="AO95" s="127"/>
      <c r="AP95" s="136"/>
    </row>
    <row r="96" spans="2:42" ht="15">
      <c r="B96" s="106">
        <v>80</v>
      </c>
      <c r="C96" s="126"/>
      <c r="D96" s="126"/>
      <c r="E96" s="127"/>
      <c r="F96" s="126"/>
      <c r="G96" s="126"/>
      <c r="H96" s="126"/>
      <c r="I96" s="126"/>
      <c r="J96" s="126"/>
      <c r="K96" s="126"/>
      <c r="L96" s="126"/>
      <c r="M96" s="128"/>
      <c r="N96" s="128"/>
      <c r="O96" s="128"/>
      <c r="P96" s="130"/>
      <c r="Q96" s="130"/>
      <c r="R96" s="133"/>
      <c r="S96" s="180"/>
      <c r="T96" s="131"/>
      <c r="U96" s="131"/>
      <c r="V96" s="112">
        <f>затраты!$D92</f>
        <v>0</v>
      </c>
      <c r="W96" s="132"/>
      <c r="X96" s="168">
        <f>затраты!$E92</f>
        <v>0</v>
      </c>
      <c r="Y96" s="235"/>
      <c r="Z96" s="236"/>
      <c r="AA96" s="236"/>
      <c r="AB96" s="236"/>
      <c r="AC96" s="242"/>
      <c r="AD96" s="242"/>
      <c r="AE96" s="242"/>
      <c r="AF96" s="243"/>
      <c r="AG96" s="134"/>
      <c r="AH96" s="2">
        <f>затраты!$F92</f>
        <v>0</v>
      </c>
      <c r="AI96" s="2">
        <f>доходы!$C87</f>
        <v>0</v>
      </c>
      <c r="AJ96" s="101">
        <f t="shared" si="5"/>
        <v>0</v>
      </c>
      <c r="AK96" s="122">
        <f>('общие характеристики'!AI96-AH96)*1.18</f>
        <v>0</v>
      </c>
      <c r="AL96" s="122" t="str">
        <f t="shared" si="6"/>
        <v>-</v>
      </c>
      <c r="AM96" s="135"/>
      <c r="AN96" s="127"/>
      <c r="AO96" s="127"/>
      <c r="AP96" s="136"/>
    </row>
    <row r="97" spans="2:42" ht="15">
      <c r="B97" s="106">
        <v>81</v>
      </c>
      <c r="C97" s="126"/>
      <c r="D97" s="126"/>
      <c r="E97" s="127"/>
      <c r="F97" s="126"/>
      <c r="G97" s="126"/>
      <c r="H97" s="126"/>
      <c r="I97" s="126"/>
      <c r="J97" s="126"/>
      <c r="K97" s="126"/>
      <c r="L97" s="126"/>
      <c r="M97" s="128"/>
      <c r="N97" s="128"/>
      <c r="O97" s="128"/>
      <c r="P97" s="130"/>
      <c r="Q97" s="130"/>
      <c r="R97" s="133"/>
      <c r="S97" s="180"/>
      <c r="T97" s="131"/>
      <c r="U97" s="131"/>
      <c r="V97" s="112">
        <f>затраты!$D93</f>
        <v>0</v>
      </c>
      <c r="W97" s="132"/>
      <c r="X97" s="168">
        <f>затраты!$E93</f>
        <v>0</v>
      </c>
      <c r="Y97" s="235"/>
      <c r="Z97" s="236"/>
      <c r="AA97" s="236"/>
      <c r="AB97" s="236"/>
      <c r="AC97" s="242"/>
      <c r="AD97" s="242"/>
      <c r="AE97" s="242"/>
      <c r="AF97" s="243"/>
      <c r="AG97" s="134"/>
      <c r="AH97" s="2">
        <f>затраты!$F93</f>
        <v>0</v>
      </c>
      <c r="AI97" s="2">
        <f>доходы!$C88</f>
        <v>0</v>
      </c>
      <c r="AJ97" s="101">
        <f t="shared" si="5"/>
        <v>0</v>
      </c>
      <c r="AK97" s="122">
        <f>('общие характеристики'!AI97-AH97)*1.18</f>
        <v>0</v>
      </c>
      <c r="AL97" s="122" t="str">
        <f t="shared" si="6"/>
        <v>-</v>
      </c>
      <c r="AM97" s="135"/>
      <c r="AN97" s="127"/>
      <c r="AO97" s="127"/>
      <c r="AP97" s="136"/>
    </row>
    <row r="98" spans="2:42" ht="15">
      <c r="B98" s="106">
        <v>82</v>
      </c>
      <c r="C98" s="126"/>
      <c r="D98" s="126"/>
      <c r="E98" s="127"/>
      <c r="F98" s="126"/>
      <c r="G98" s="126"/>
      <c r="H98" s="126"/>
      <c r="I98" s="126"/>
      <c r="J98" s="126"/>
      <c r="K98" s="126"/>
      <c r="L98" s="126"/>
      <c r="M98" s="128"/>
      <c r="N98" s="128"/>
      <c r="O98" s="128"/>
      <c r="P98" s="130"/>
      <c r="Q98" s="130"/>
      <c r="R98" s="133"/>
      <c r="S98" s="180"/>
      <c r="T98" s="131"/>
      <c r="U98" s="131"/>
      <c r="V98" s="112">
        <f>затраты!$D94</f>
        <v>0</v>
      </c>
      <c r="W98" s="132"/>
      <c r="X98" s="168">
        <f>затраты!$E94</f>
        <v>0</v>
      </c>
      <c r="Y98" s="235"/>
      <c r="Z98" s="236"/>
      <c r="AA98" s="236"/>
      <c r="AB98" s="236"/>
      <c r="AC98" s="242"/>
      <c r="AD98" s="242"/>
      <c r="AE98" s="242"/>
      <c r="AF98" s="243"/>
      <c r="AG98" s="134"/>
      <c r="AH98" s="2">
        <f>затраты!$F94</f>
        <v>0</v>
      </c>
      <c r="AI98" s="2">
        <f>доходы!$C89</f>
        <v>0</v>
      </c>
      <c r="AJ98" s="101">
        <f t="shared" si="5"/>
        <v>0</v>
      </c>
      <c r="AK98" s="122">
        <f>('общие характеристики'!AI98-AH98)*1.18</f>
        <v>0</v>
      </c>
      <c r="AL98" s="122" t="str">
        <f t="shared" si="6"/>
        <v>-</v>
      </c>
      <c r="AM98" s="135"/>
      <c r="AN98" s="127"/>
      <c r="AO98" s="127"/>
      <c r="AP98" s="136"/>
    </row>
    <row r="99" spans="2:42" ht="15">
      <c r="B99" s="106">
        <v>83</v>
      </c>
      <c r="C99" s="126"/>
      <c r="D99" s="126"/>
      <c r="E99" s="127"/>
      <c r="F99" s="126"/>
      <c r="G99" s="126"/>
      <c r="H99" s="126"/>
      <c r="I99" s="126"/>
      <c r="J99" s="126"/>
      <c r="K99" s="126"/>
      <c r="L99" s="126"/>
      <c r="M99" s="128"/>
      <c r="N99" s="128"/>
      <c r="O99" s="128"/>
      <c r="P99" s="130"/>
      <c r="Q99" s="130"/>
      <c r="R99" s="133"/>
      <c r="S99" s="180"/>
      <c r="T99" s="131"/>
      <c r="U99" s="131"/>
      <c r="V99" s="112">
        <f>затраты!$D95</f>
        <v>0</v>
      </c>
      <c r="W99" s="132"/>
      <c r="X99" s="168">
        <f>затраты!$E95</f>
        <v>0</v>
      </c>
      <c r="Y99" s="235"/>
      <c r="Z99" s="236"/>
      <c r="AA99" s="236"/>
      <c r="AB99" s="236"/>
      <c r="AC99" s="242"/>
      <c r="AD99" s="242"/>
      <c r="AE99" s="242"/>
      <c r="AF99" s="243"/>
      <c r="AG99" s="134"/>
      <c r="AH99" s="2">
        <f>затраты!$F95</f>
        <v>0</v>
      </c>
      <c r="AI99" s="2">
        <f>доходы!$C90</f>
        <v>0</v>
      </c>
      <c r="AJ99" s="101">
        <f t="shared" si="5"/>
        <v>0</v>
      </c>
      <c r="AK99" s="122">
        <f>('общие характеристики'!AI99-AH99)*1.18</f>
        <v>0</v>
      </c>
      <c r="AL99" s="122" t="str">
        <f t="shared" si="6"/>
        <v>-</v>
      </c>
      <c r="AM99" s="135"/>
      <c r="AN99" s="127"/>
      <c r="AO99" s="127"/>
      <c r="AP99" s="136"/>
    </row>
    <row r="100" spans="2:42" ht="15">
      <c r="B100" s="106">
        <v>84</v>
      </c>
      <c r="C100" s="126"/>
      <c r="D100" s="126"/>
      <c r="E100" s="127"/>
      <c r="F100" s="126"/>
      <c r="G100" s="126"/>
      <c r="H100" s="126"/>
      <c r="I100" s="126"/>
      <c r="J100" s="126"/>
      <c r="K100" s="126"/>
      <c r="L100" s="126"/>
      <c r="M100" s="128"/>
      <c r="N100" s="128"/>
      <c r="O100" s="128"/>
      <c r="P100" s="130"/>
      <c r="Q100" s="130"/>
      <c r="R100" s="133"/>
      <c r="S100" s="180"/>
      <c r="T100" s="131"/>
      <c r="U100" s="131"/>
      <c r="V100" s="112">
        <f>затраты!$D96</f>
        <v>0</v>
      </c>
      <c r="W100" s="132"/>
      <c r="X100" s="168">
        <f>затраты!$E96</f>
        <v>0</v>
      </c>
      <c r="Y100" s="235"/>
      <c r="Z100" s="236"/>
      <c r="AA100" s="236"/>
      <c r="AB100" s="236"/>
      <c r="AC100" s="242"/>
      <c r="AD100" s="242"/>
      <c r="AE100" s="242"/>
      <c r="AF100" s="243"/>
      <c r="AG100" s="134"/>
      <c r="AH100" s="2">
        <f>затраты!$F96</f>
        <v>0</v>
      </c>
      <c r="AI100" s="2">
        <f>доходы!$C91</f>
        <v>0</v>
      </c>
      <c r="AJ100" s="101">
        <f t="shared" si="5"/>
        <v>0</v>
      </c>
      <c r="AK100" s="122">
        <f>('общие характеристики'!AI100-AH100)*1.18</f>
        <v>0</v>
      </c>
      <c r="AL100" s="122" t="str">
        <f t="shared" si="6"/>
        <v>-</v>
      </c>
      <c r="AM100" s="135"/>
      <c r="AN100" s="127"/>
      <c r="AO100" s="127"/>
      <c r="AP100" s="136"/>
    </row>
    <row r="101" spans="2:42" ht="15">
      <c r="B101" s="106">
        <v>85</v>
      </c>
      <c r="C101" s="126"/>
      <c r="D101" s="126"/>
      <c r="E101" s="127"/>
      <c r="F101" s="126"/>
      <c r="G101" s="126"/>
      <c r="H101" s="126"/>
      <c r="I101" s="126"/>
      <c r="J101" s="126"/>
      <c r="K101" s="126"/>
      <c r="L101" s="126"/>
      <c r="M101" s="128"/>
      <c r="N101" s="128"/>
      <c r="O101" s="128"/>
      <c r="P101" s="130"/>
      <c r="Q101" s="130"/>
      <c r="R101" s="133"/>
      <c r="S101" s="180"/>
      <c r="T101" s="131"/>
      <c r="U101" s="131"/>
      <c r="V101" s="112">
        <f>затраты!$D97</f>
        <v>0</v>
      </c>
      <c r="W101" s="132"/>
      <c r="X101" s="168">
        <f>затраты!$E97</f>
        <v>0</v>
      </c>
      <c r="Y101" s="235"/>
      <c r="Z101" s="236"/>
      <c r="AA101" s="236"/>
      <c r="AB101" s="236"/>
      <c r="AC101" s="242"/>
      <c r="AD101" s="242"/>
      <c r="AE101" s="242"/>
      <c r="AF101" s="243"/>
      <c r="AG101" s="134"/>
      <c r="AH101" s="2">
        <f>затраты!$F97</f>
        <v>0</v>
      </c>
      <c r="AI101" s="2">
        <f>доходы!$C92</f>
        <v>0</v>
      </c>
      <c r="AJ101" s="101">
        <f t="shared" si="5"/>
        <v>0</v>
      </c>
      <c r="AK101" s="122">
        <f>('общие характеристики'!AI101-AH101)*1.18</f>
        <v>0</v>
      </c>
      <c r="AL101" s="122" t="str">
        <f t="shared" si="6"/>
        <v>-</v>
      </c>
      <c r="AM101" s="135"/>
      <c r="AN101" s="127"/>
      <c r="AO101" s="127"/>
      <c r="AP101" s="136"/>
    </row>
    <row r="102" spans="2:42" ht="15">
      <c r="B102" s="106">
        <v>86</v>
      </c>
      <c r="C102" s="126"/>
      <c r="D102" s="126"/>
      <c r="E102" s="127"/>
      <c r="F102" s="126"/>
      <c r="G102" s="126"/>
      <c r="H102" s="126"/>
      <c r="I102" s="126"/>
      <c r="J102" s="126"/>
      <c r="K102" s="126"/>
      <c r="L102" s="126"/>
      <c r="M102" s="128"/>
      <c r="N102" s="128"/>
      <c r="O102" s="128"/>
      <c r="P102" s="130"/>
      <c r="Q102" s="130"/>
      <c r="R102" s="133"/>
      <c r="S102" s="180"/>
      <c r="T102" s="131"/>
      <c r="U102" s="131"/>
      <c r="V102" s="112">
        <f>затраты!$D98</f>
        <v>0</v>
      </c>
      <c r="W102" s="132"/>
      <c r="X102" s="168">
        <f>затраты!$E98</f>
        <v>0</v>
      </c>
      <c r="Y102" s="235"/>
      <c r="Z102" s="236"/>
      <c r="AA102" s="236"/>
      <c r="AB102" s="236"/>
      <c r="AC102" s="242"/>
      <c r="AD102" s="242"/>
      <c r="AE102" s="242"/>
      <c r="AF102" s="243"/>
      <c r="AG102" s="134"/>
      <c r="AH102" s="2">
        <f>затраты!$F98</f>
        <v>0</v>
      </c>
      <c r="AI102" s="2">
        <f>доходы!$C93</f>
        <v>0</v>
      </c>
      <c r="AJ102" s="101">
        <f t="shared" si="5"/>
        <v>0</v>
      </c>
      <c r="AK102" s="122">
        <f>('общие характеристики'!AI102-AH102)*1.18</f>
        <v>0</v>
      </c>
      <c r="AL102" s="122" t="str">
        <f t="shared" si="6"/>
        <v>-</v>
      </c>
      <c r="AM102" s="135"/>
      <c r="AN102" s="127"/>
      <c r="AO102" s="127"/>
      <c r="AP102" s="136"/>
    </row>
    <row r="103" spans="2:42" ht="15">
      <c r="B103" s="106">
        <v>87</v>
      </c>
      <c r="C103" s="126"/>
      <c r="D103" s="126"/>
      <c r="E103" s="127"/>
      <c r="F103" s="126"/>
      <c r="G103" s="126"/>
      <c r="H103" s="126"/>
      <c r="I103" s="126"/>
      <c r="J103" s="126"/>
      <c r="K103" s="126"/>
      <c r="L103" s="126"/>
      <c r="M103" s="128"/>
      <c r="N103" s="128"/>
      <c r="O103" s="128"/>
      <c r="P103" s="130"/>
      <c r="Q103" s="130"/>
      <c r="R103" s="133"/>
      <c r="S103" s="180"/>
      <c r="T103" s="131"/>
      <c r="U103" s="131"/>
      <c r="V103" s="112">
        <f>затраты!$D99</f>
        <v>0</v>
      </c>
      <c r="W103" s="132"/>
      <c r="X103" s="168">
        <f>затраты!$E99</f>
        <v>0</v>
      </c>
      <c r="Y103" s="235"/>
      <c r="Z103" s="236"/>
      <c r="AA103" s="236"/>
      <c r="AB103" s="236"/>
      <c r="AC103" s="242"/>
      <c r="AD103" s="242"/>
      <c r="AE103" s="242"/>
      <c r="AF103" s="243"/>
      <c r="AG103" s="134"/>
      <c r="AH103" s="2">
        <f>затраты!$F99</f>
        <v>0</v>
      </c>
      <c r="AI103" s="2">
        <f>доходы!$C94</f>
        <v>0</v>
      </c>
      <c r="AJ103" s="101">
        <f t="shared" si="5"/>
        <v>0</v>
      </c>
      <c r="AK103" s="122">
        <f>('общие характеристики'!AI103-AH103)*1.18</f>
        <v>0</v>
      </c>
      <c r="AL103" s="122" t="str">
        <f t="shared" si="6"/>
        <v>-</v>
      </c>
      <c r="AM103" s="135"/>
      <c r="AN103" s="127"/>
      <c r="AO103" s="127"/>
      <c r="AP103" s="136"/>
    </row>
    <row r="104" spans="2:42" ht="15">
      <c r="B104" s="106">
        <v>88</v>
      </c>
      <c r="C104" s="126"/>
      <c r="D104" s="126"/>
      <c r="E104" s="127"/>
      <c r="F104" s="126"/>
      <c r="G104" s="126"/>
      <c r="H104" s="126"/>
      <c r="I104" s="126"/>
      <c r="J104" s="126"/>
      <c r="K104" s="126"/>
      <c r="L104" s="126"/>
      <c r="M104" s="128"/>
      <c r="N104" s="128"/>
      <c r="O104" s="128"/>
      <c r="P104" s="130"/>
      <c r="Q104" s="130"/>
      <c r="R104" s="133"/>
      <c r="S104" s="180"/>
      <c r="T104" s="131"/>
      <c r="U104" s="131"/>
      <c r="V104" s="112">
        <f>затраты!$D100</f>
        <v>0</v>
      </c>
      <c r="W104" s="132"/>
      <c r="X104" s="168">
        <f>затраты!$E100</f>
        <v>0</v>
      </c>
      <c r="Y104" s="235"/>
      <c r="Z104" s="236"/>
      <c r="AA104" s="236"/>
      <c r="AB104" s="236"/>
      <c r="AC104" s="242"/>
      <c r="AD104" s="242"/>
      <c r="AE104" s="242"/>
      <c r="AF104" s="243"/>
      <c r="AG104" s="134"/>
      <c r="AH104" s="2">
        <f>затраты!$F100</f>
        <v>0</v>
      </c>
      <c r="AI104" s="2">
        <f>доходы!$C95</f>
        <v>0</v>
      </c>
      <c r="AJ104" s="101">
        <f t="shared" si="5"/>
        <v>0</v>
      </c>
      <c r="AK104" s="122">
        <f>('общие характеристики'!AI104-AH104)*1.18</f>
        <v>0</v>
      </c>
      <c r="AL104" s="122" t="str">
        <f t="shared" si="6"/>
        <v>-</v>
      </c>
      <c r="AM104" s="135"/>
      <c r="AN104" s="127"/>
      <c r="AO104" s="127"/>
      <c r="AP104" s="136"/>
    </row>
    <row r="105" spans="2:42" ht="15">
      <c r="B105" s="106">
        <v>89</v>
      </c>
      <c r="C105" s="126"/>
      <c r="D105" s="126"/>
      <c r="E105" s="127"/>
      <c r="F105" s="126"/>
      <c r="G105" s="126"/>
      <c r="H105" s="126"/>
      <c r="I105" s="126"/>
      <c r="J105" s="126"/>
      <c r="K105" s="126"/>
      <c r="L105" s="126"/>
      <c r="M105" s="128"/>
      <c r="N105" s="128"/>
      <c r="O105" s="128"/>
      <c r="P105" s="130"/>
      <c r="Q105" s="130"/>
      <c r="R105" s="133"/>
      <c r="S105" s="180"/>
      <c r="T105" s="131"/>
      <c r="U105" s="131"/>
      <c r="V105" s="112">
        <f>затраты!$D101</f>
        <v>0</v>
      </c>
      <c r="W105" s="132"/>
      <c r="X105" s="168">
        <f>затраты!$E101</f>
        <v>0</v>
      </c>
      <c r="Y105" s="235"/>
      <c r="Z105" s="236"/>
      <c r="AA105" s="236"/>
      <c r="AB105" s="236"/>
      <c r="AC105" s="242"/>
      <c r="AD105" s="242"/>
      <c r="AE105" s="242"/>
      <c r="AF105" s="243"/>
      <c r="AG105" s="134"/>
      <c r="AH105" s="2">
        <f>затраты!$F101</f>
        <v>0</v>
      </c>
      <c r="AI105" s="2">
        <f>доходы!$C96</f>
        <v>0</v>
      </c>
      <c r="AJ105" s="101">
        <f t="shared" si="5"/>
        <v>0</v>
      </c>
      <c r="AK105" s="122">
        <f>('общие характеристики'!AI105-AH105)*1.18</f>
        <v>0</v>
      </c>
      <c r="AL105" s="122" t="str">
        <f t="shared" si="6"/>
        <v>-</v>
      </c>
      <c r="AM105" s="135"/>
      <c r="AN105" s="127"/>
      <c r="AO105" s="127"/>
      <c r="AP105" s="136"/>
    </row>
    <row r="106" spans="2:42" ht="15">
      <c r="B106" s="106">
        <v>90</v>
      </c>
      <c r="C106" s="126"/>
      <c r="D106" s="126"/>
      <c r="E106" s="127"/>
      <c r="F106" s="126"/>
      <c r="G106" s="126"/>
      <c r="H106" s="126"/>
      <c r="I106" s="126"/>
      <c r="J106" s="126"/>
      <c r="K106" s="126"/>
      <c r="L106" s="126"/>
      <c r="M106" s="128"/>
      <c r="N106" s="128"/>
      <c r="O106" s="128"/>
      <c r="P106" s="130"/>
      <c r="Q106" s="130"/>
      <c r="R106" s="133"/>
      <c r="S106" s="180"/>
      <c r="T106" s="131"/>
      <c r="U106" s="131"/>
      <c r="V106" s="112">
        <f>затраты!$D102</f>
        <v>0</v>
      </c>
      <c r="W106" s="132"/>
      <c r="X106" s="168">
        <f>затраты!$E102</f>
        <v>0</v>
      </c>
      <c r="Y106" s="235"/>
      <c r="Z106" s="236"/>
      <c r="AA106" s="236"/>
      <c r="AB106" s="236"/>
      <c r="AC106" s="242"/>
      <c r="AD106" s="242"/>
      <c r="AE106" s="242"/>
      <c r="AF106" s="243"/>
      <c r="AG106" s="134"/>
      <c r="AH106" s="2">
        <f>затраты!$F102</f>
        <v>0</v>
      </c>
      <c r="AI106" s="2">
        <f>доходы!$C97</f>
        <v>0</v>
      </c>
      <c r="AJ106" s="101">
        <f t="shared" si="5"/>
        <v>0</v>
      </c>
      <c r="AK106" s="122">
        <f>('общие характеристики'!AI106-AH106)*1.18</f>
        <v>0</v>
      </c>
      <c r="AL106" s="122" t="str">
        <f t="shared" si="6"/>
        <v>-</v>
      </c>
      <c r="AM106" s="135"/>
      <c r="AN106" s="127"/>
      <c r="AO106" s="127"/>
      <c r="AP106" s="136"/>
    </row>
    <row r="107" spans="2:42" ht="15">
      <c r="B107" s="106">
        <v>91</v>
      </c>
      <c r="C107" s="126"/>
      <c r="D107" s="126"/>
      <c r="E107" s="127"/>
      <c r="F107" s="126"/>
      <c r="G107" s="126"/>
      <c r="H107" s="126"/>
      <c r="I107" s="126"/>
      <c r="J107" s="126"/>
      <c r="K107" s="126"/>
      <c r="L107" s="126"/>
      <c r="M107" s="128"/>
      <c r="N107" s="128"/>
      <c r="O107" s="128"/>
      <c r="P107" s="130"/>
      <c r="Q107" s="130"/>
      <c r="R107" s="133"/>
      <c r="S107" s="180"/>
      <c r="T107" s="131"/>
      <c r="U107" s="131"/>
      <c r="V107" s="112">
        <f>затраты!$D103</f>
        <v>0</v>
      </c>
      <c r="W107" s="132"/>
      <c r="X107" s="168">
        <f>затраты!$E103</f>
        <v>0</v>
      </c>
      <c r="Y107" s="235"/>
      <c r="Z107" s="236"/>
      <c r="AA107" s="236"/>
      <c r="AB107" s="236"/>
      <c r="AC107" s="242"/>
      <c r="AD107" s="242"/>
      <c r="AE107" s="242"/>
      <c r="AF107" s="243"/>
      <c r="AG107" s="134"/>
      <c r="AH107" s="2">
        <f>затраты!$F103</f>
        <v>0</v>
      </c>
      <c r="AI107" s="2">
        <f>доходы!$C98</f>
        <v>0</v>
      </c>
      <c r="AJ107" s="101">
        <f t="shared" si="5"/>
        <v>0</v>
      </c>
      <c r="AK107" s="122">
        <f>('общие характеристики'!AI107-AH107)*1.18</f>
        <v>0</v>
      </c>
      <c r="AL107" s="122" t="str">
        <f t="shared" si="6"/>
        <v>-</v>
      </c>
      <c r="AM107" s="135"/>
      <c r="AN107" s="127"/>
      <c r="AO107" s="127"/>
      <c r="AP107" s="136"/>
    </row>
    <row r="108" spans="2:42" ht="15">
      <c r="B108" s="106">
        <v>92</v>
      </c>
      <c r="C108" s="126"/>
      <c r="D108" s="126"/>
      <c r="E108" s="127"/>
      <c r="F108" s="126"/>
      <c r="G108" s="126"/>
      <c r="H108" s="126"/>
      <c r="I108" s="126"/>
      <c r="J108" s="126"/>
      <c r="K108" s="126"/>
      <c r="L108" s="126"/>
      <c r="M108" s="128"/>
      <c r="N108" s="128"/>
      <c r="O108" s="128"/>
      <c r="P108" s="130"/>
      <c r="Q108" s="130"/>
      <c r="R108" s="133"/>
      <c r="S108" s="180"/>
      <c r="T108" s="131"/>
      <c r="U108" s="131"/>
      <c r="V108" s="112">
        <f>затраты!$D104</f>
        <v>0</v>
      </c>
      <c r="W108" s="132"/>
      <c r="X108" s="168">
        <f>затраты!$E104</f>
        <v>0</v>
      </c>
      <c r="Y108" s="235"/>
      <c r="Z108" s="236"/>
      <c r="AA108" s="236"/>
      <c r="AB108" s="236"/>
      <c r="AC108" s="242"/>
      <c r="AD108" s="242"/>
      <c r="AE108" s="242"/>
      <c r="AF108" s="243"/>
      <c r="AG108" s="134"/>
      <c r="AH108" s="2">
        <f>затраты!$F104</f>
        <v>0</v>
      </c>
      <c r="AI108" s="2">
        <f>доходы!$C99</f>
        <v>0</v>
      </c>
      <c r="AJ108" s="101">
        <f t="shared" si="5"/>
        <v>0</v>
      </c>
      <c r="AK108" s="122">
        <f>('общие характеристики'!AI108-AH108)*1.18</f>
        <v>0</v>
      </c>
      <c r="AL108" s="122" t="str">
        <f t="shared" si="6"/>
        <v>-</v>
      </c>
      <c r="AM108" s="135"/>
      <c r="AN108" s="127"/>
      <c r="AO108" s="127"/>
      <c r="AP108" s="136"/>
    </row>
    <row r="109" spans="2:42" ht="15">
      <c r="B109" s="106">
        <v>93</v>
      </c>
      <c r="C109" s="126"/>
      <c r="D109" s="126"/>
      <c r="E109" s="127"/>
      <c r="F109" s="126"/>
      <c r="G109" s="126"/>
      <c r="H109" s="126"/>
      <c r="I109" s="126"/>
      <c r="J109" s="126"/>
      <c r="K109" s="126"/>
      <c r="L109" s="126"/>
      <c r="M109" s="128"/>
      <c r="N109" s="128"/>
      <c r="O109" s="128"/>
      <c r="P109" s="130"/>
      <c r="Q109" s="130"/>
      <c r="R109" s="133"/>
      <c r="S109" s="180"/>
      <c r="T109" s="131"/>
      <c r="U109" s="131"/>
      <c r="V109" s="112">
        <f>затраты!$D105</f>
        <v>0</v>
      </c>
      <c r="W109" s="132"/>
      <c r="X109" s="168">
        <f>затраты!$E105</f>
        <v>0</v>
      </c>
      <c r="Y109" s="235"/>
      <c r="Z109" s="236"/>
      <c r="AA109" s="236"/>
      <c r="AB109" s="236"/>
      <c r="AC109" s="242"/>
      <c r="AD109" s="242"/>
      <c r="AE109" s="242"/>
      <c r="AF109" s="243"/>
      <c r="AG109" s="134"/>
      <c r="AH109" s="2">
        <f>затраты!$F105</f>
        <v>0</v>
      </c>
      <c r="AI109" s="2">
        <f>доходы!$C100</f>
        <v>0</v>
      </c>
      <c r="AJ109" s="101">
        <f t="shared" si="5"/>
        <v>0</v>
      </c>
      <c r="AK109" s="122">
        <f>('общие характеристики'!AI109-AH109)*1.18</f>
        <v>0</v>
      </c>
      <c r="AL109" s="122" t="str">
        <f t="shared" si="6"/>
        <v>-</v>
      </c>
      <c r="AM109" s="135"/>
      <c r="AN109" s="127"/>
      <c r="AO109" s="127"/>
      <c r="AP109" s="136"/>
    </row>
    <row r="110" spans="2:42" ht="15">
      <c r="B110" s="106">
        <v>94</v>
      </c>
      <c r="C110" s="126"/>
      <c r="D110" s="126"/>
      <c r="E110" s="127"/>
      <c r="F110" s="126"/>
      <c r="G110" s="126"/>
      <c r="H110" s="126"/>
      <c r="I110" s="126"/>
      <c r="J110" s="126"/>
      <c r="K110" s="126"/>
      <c r="L110" s="126"/>
      <c r="M110" s="128"/>
      <c r="N110" s="128"/>
      <c r="O110" s="128"/>
      <c r="P110" s="130"/>
      <c r="Q110" s="130"/>
      <c r="R110" s="133"/>
      <c r="S110" s="180"/>
      <c r="T110" s="131"/>
      <c r="U110" s="131"/>
      <c r="V110" s="112">
        <f>затраты!$D106</f>
        <v>0</v>
      </c>
      <c r="W110" s="132"/>
      <c r="X110" s="168">
        <f>затраты!$E106</f>
        <v>0</v>
      </c>
      <c r="Y110" s="235"/>
      <c r="Z110" s="236"/>
      <c r="AA110" s="236"/>
      <c r="AB110" s="236"/>
      <c r="AC110" s="242"/>
      <c r="AD110" s="242"/>
      <c r="AE110" s="242"/>
      <c r="AF110" s="243"/>
      <c r="AG110" s="134"/>
      <c r="AH110" s="2">
        <f>затраты!$F106</f>
        <v>0</v>
      </c>
      <c r="AI110" s="2">
        <f>доходы!$C101</f>
        <v>0</v>
      </c>
      <c r="AJ110" s="101">
        <f t="shared" si="5"/>
        <v>0</v>
      </c>
      <c r="AK110" s="122">
        <f>('общие характеристики'!AI110-AH110)*1.18</f>
        <v>0</v>
      </c>
      <c r="AL110" s="122" t="str">
        <f t="shared" si="6"/>
        <v>-</v>
      </c>
      <c r="AM110" s="135"/>
      <c r="AN110" s="127"/>
      <c r="AO110" s="127"/>
      <c r="AP110" s="136"/>
    </row>
    <row r="111" spans="2:42" ht="15">
      <c r="B111" s="106">
        <v>95</v>
      </c>
      <c r="C111" s="126"/>
      <c r="D111" s="126"/>
      <c r="E111" s="127"/>
      <c r="F111" s="126"/>
      <c r="G111" s="126"/>
      <c r="H111" s="126"/>
      <c r="I111" s="126"/>
      <c r="J111" s="126"/>
      <c r="K111" s="126"/>
      <c r="L111" s="126"/>
      <c r="M111" s="128"/>
      <c r="N111" s="128"/>
      <c r="O111" s="128"/>
      <c r="P111" s="130"/>
      <c r="Q111" s="130"/>
      <c r="R111" s="133"/>
      <c r="S111" s="180"/>
      <c r="T111" s="131"/>
      <c r="U111" s="131"/>
      <c r="V111" s="112">
        <f>затраты!$D107</f>
        <v>0</v>
      </c>
      <c r="W111" s="132"/>
      <c r="X111" s="168">
        <f>затраты!$E107</f>
        <v>0</v>
      </c>
      <c r="Y111" s="235"/>
      <c r="Z111" s="236"/>
      <c r="AA111" s="236"/>
      <c r="AB111" s="236"/>
      <c r="AC111" s="242"/>
      <c r="AD111" s="242"/>
      <c r="AE111" s="242"/>
      <c r="AF111" s="243"/>
      <c r="AG111" s="134"/>
      <c r="AH111" s="2">
        <f>затраты!$F107</f>
        <v>0</v>
      </c>
      <c r="AI111" s="2">
        <f>доходы!$C102</f>
        <v>0</v>
      </c>
      <c r="AJ111" s="101">
        <f t="shared" si="5"/>
        <v>0</v>
      </c>
      <c r="AK111" s="122">
        <f>('общие характеристики'!AI111-AH111)*1.18</f>
        <v>0</v>
      </c>
      <c r="AL111" s="122" t="str">
        <f t="shared" si="6"/>
        <v>-</v>
      </c>
      <c r="AM111" s="135"/>
      <c r="AN111" s="127"/>
      <c r="AO111" s="127"/>
      <c r="AP111" s="136"/>
    </row>
    <row r="112" spans="2:42" ht="15">
      <c r="B112" s="106">
        <v>96</v>
      </c>
      <c r="C112" s="126"/>
      <c r="D112" s="126"/>
      <c r="E112" s="127"/>
      <c r="F112" s="126"/>
      <c r="G112" s="126"/>
      <c r="H112" s="126"/>
      <c r="I112" s="126"/>
      <c r="J112" s="126"/>
      <c r="K112" s="126"/>
      <c r="L112" s="126"/>
      <c r="M112" s="128"/>
      <c r="N112" s="128"/>
      <c r="O112" s="128"/>
      <c r="P112" s="130"/>
      <c r="Q112" s="130"/>
      <c r="R112" s="133"/>
      <c r="S112" s="180"/>
      <c r="T112" s="131"/>
      <c r="U112" s="131"/>
      <c r="V112" s="112">
        <f>затраты!$D108</f>
        <v>0</v>
      </c>
      <c r="W112" s="132"/>
      <c r="X112" s="168">
        <f>затраты!$E108</f>
        <v>0</v>
      </c>
      <c r="Y112" s="235"/>
      <c r="Z112" s="236"/>
      <c r="AA112" s="236"/>
      <c r="AB112" s="236"/>
      <c r="AC112" s="242"/>
      <c r="AD112" s="242"/>
      <c r="AE112" s="242"/>
      <c r="AF112" s="243"/>
      <c r="AG112" s="134"/>
      <c r="AH112" s="2">
        <f>затраты!$F108</f>
        <v>0</v>
      </c>
      <c r="AI112" s="2">
        <f>доходы!$C103</f>
        <v>0</v>
      </c>
      <c r="AJ112" s="101">
        <f t="shared" si="5"/>
        <v>0</v>
      </c>
      <c r="AK112" s="122">
        <f>('общие характеристики'!AI112-AH112)*1.18</f>
        <v>0</v>
      </c>
      <c r="AL112" s="122" t="str">
        <f t="shared" si="6"/>
        <v>-</v>
      </c>
      <c r="AM112" s="135"/>
      <c r="AN112" s="127"/>
      <c r="AO112" s="127"/>
      <c r="AP112" s="136"/>
    </row>
    <row r="113" spans="2:42" ht="15">
      <c r="B113" s="106">
        <v>97</v>
      </c>
      <c r="C113" s="126"/>
      <c r="D113" s="126"/>
      <c r="E113" s="127"/>
      <c r="F113" s="126"/>
      <c r="G113" s="126"/>
      <c r="H113" s="126"/>
      <c r="I113" s="126"/>
      <c r="J113" s="126"/>
      <c r="K113" s="126"/>
      <c r="L113" s="126"/>
      <c r="M113" s="128"/>
      <c r="N113" s="128"/>
      <c r="O113" s="128"/>
      <c r="P113" s="130"/>
      <c r="Q113" s="130"/>
      <c r="R113" s="133"/>
      <c r="S113" s="180"/>
      <c r="T113" s="131"/>
      <c r="U113" s="131"/>
      <c r="V113" s="112">
        <f>затраты!$D109</f>
        <v>0</v>
      </c>
      <c r="W113" s="132"/>
      <c r="X113" s="168">
        <f>затраты!$E109</f>
        <v>0</v>
      </c>
      <c r="Y113" s="235"/>
      <c r="Z113" s="236"/>
      <c r="AA113" s="236"/>
      <c r="AB113" s="236"/>
      <c r="AC113" s="242"/>
      <c r="AD113" s="242"/>
      <c r="AE113" s="242"/>
      <c r="AF113" s="243"/>
      <c r="AG113" s="134"/>
      <c r="AH113" s="2">
        <f>затраты!$F109</f>
        <v>0</v>
      </c>
      <c r="AI113" s="2">
        <f>доходы!$C104</f>
        <v>0</v>
      </c>
      <c r="AJ113" s="101">
        <f t="shared" si="5"/>
        <v>0</v>
      </c>
      <c r="AK113" s="122">
        <f>('общие характеристики'!AI113-AH113)*1.18</f>
        <v>0</v>
      </c>
      <c r="AL113" s="122" t="str">
        <f t="shared" si="6"/>
        <v>-</v>
      </c>
      <c r="AM113" s="135"/>
      <c r="AN113" s="127"/>
      <c r="AO113" s="127"/>
      <c r="AP113" s="136"/>
    </row>
    <row r="114" spans="2:42" ht="15">
      <c r="B114" s="106">
        <v>98</v>
      </c>
      <c r="C114" s="126"/>
      <c r="D114" s="126"/>
      <c r="E114" s="127"/>
      <c r="F114" s="126"/>
      <c r="G114" s="126"/>
      <c r="H114" s="126"/>
      <c r="I114" s="126"/>
      <c r="J114" s="126"/>
      <c r="K114" s="126"/>
      <c r="L114" s="126"/>
      <c r="M114" s="128"/>
      <c r="N114" s="128"/>
      <c r="O114" s="128"/>
      <c r="P114" s="130"/>
      <c r="Q114" s="130"/>
      <c r="R114" s="133"/>
      <c r="S114" s="180"/>
      <c r="T114" s="131"/>
      <c r="U114" s="131"/>
      <c r="V114" s="112">
        <f>затраты!$D110</f>
        <v>0</v>
      </c>
      <c r="W114" s="132"/>
      <c r="X114" s="168">
        <f>затраты!$E110</f>
        <v>0</v>
      </c>
      <c r="Y114" s="235"/>
      <c r="Z114" s="236"/>
      <c r="AA114" s="236"/>
      <c r="AB114" s="236"/>
      <c r="AC114" s="242"/>
      <c r="AD114" s="242"/>
      <c r="AE114" s="242"/>
      <c r="AF114" s="243"/>
      <c r="AG114" s="134"/>
      <c r="AH114" s="2">
        <f>затраты!$F110</f>
        <v>0</v>
      </c>
      <c r="AI114" s="2">
        <f>доходы!$C105</f>
        <v>0</v>
      </c>
      <c r="AJ114" s="101">
        <f t="shared" si="5"/>
        <v>0</v>
      </c>
      <c r="AK114" s="122">
        <f>('общие характеристики'!AI114-AH114)*1.18</f>
        <v>0</v>
      </c>
      <c r="AL114" s="122" t="str">
        <f t="shared" si="6"/>
        <v>-</v>
      </c>
      <c r="AM114" s="135"/>
      <c r="AN114" s="127"/>
      <c r="AO114" s="127"/>
      <c r="AP114" s="136"/>
    </row>
    <row r="115" spans="2:42" ht="15">
      <c r="B115" s="106">
        <v>99</v>
      </c>
      <c r="C115" s="126"/>
      <c r="D115" s="126"/>
      <c r="E115" s="127"/>
      <c r="F115" s="126"/>
      <c r="G115" s="126"/>
      <c r="H115" s="126"/>
      <c r="I115" s="126"/>
      <c r="J115" s="126"/>
      <c r="K115" s="126"/>
      <c r="L115" s="126"/>
      <c r="M115" s="128"/>
      <c r="N115" s="128"/>
      <c r="O115" s="128"/>
      <c r="P115" s="130"/>
      <c r="Q115" s="130"/>
      <c r="R115" s="133"/>
      <c r="S115" s="180"/>
      <c r="T115" s="131"/>
      <c r="U115" s="131"/>
      <c r="V115" s="112">
        <f>затраты!$D111</f>
        <v>0</v>
      </c>
      <c r="W115" s="132"/>
      <c r="X115" s="168">
        <f>затраты!$E111</f>
        <v>0</v>
      </c>
      <c r="Y115" s="235"/>
      <c r="Z115" s="236"/>
      <c r="AA115" s="236"/>
      <c r="AB115" s="236"/>
      <c r="AC115" s="242"/>
      <c r="AD115" s="242"/>
      <c r="AE115" s="242"/>
      <c r="AF115" s="243"/>
      <c r="AG115" s="134"/>
      <c r="AH115" s="2">
        <f>затраты!$F111</f>
        <v>0</v>
      </c>
      <c r="AI115" s="2">
        <f>доходы!$C106</f>
        <v>0</v>
      </c>
      <c r="AJ115" s="101">
        <f t="shared" si="5"/>
        <v>0</v>
      </c>
      <c r="AK115" s="122">
        <f>('общие характеристики'!AI115-AH115)*1.18</f>
        <v>0</v>
      </c>
      <c r="AL115" s="122" t="str">
        <f t="shared" si="6"/>
        <v>-</v>
      </c>
      <c r="AM115" s="135"/>
      <c r="AN115" s="127"/>
      <c r="AO115" s="127"/>
      <c r="AP115" s="136"/>
    </row>
    <row r="116" spans="2:42" ht="15">
      <c r="B116" s="106">
        <v>100</v>
      </c>
      <c r="C116" s="126"/>
      <c r="D116" s="126"/>
      <c r="E116" s="127"/>
      <c r="F116" s="126"/>
      <c r="G116" s="126"/>
      <c r="H116" s="126"/>
      <c r="I116" s="126"/>
      <c r="J116" s="126"/>
      <c r="K116" s="126"/>
      <c r="L116" s="126"/>
      <c r="M116" s="128"/>
      <c r="N116" s="128"/>
      <c r="O116" s="128"/>
      <c r="P116" s="130"/>
      <c r="Q116" s="130"/>
      <c r="R116" s="133"/>
      <c r="S116" s="180"/>
      <c r="T116" s="131"/>
      <c r="U116" s="131"/>
      <c r="V116" s="112">
        <f>затраты!$D112</f>
        <v>0</v>
      </c>
      <c r="W116" s="132"/>
      <c r="X116" s="168">
        <f>затраты!$E112</f>
        <v>0</v>
      </c>
      <c r="Y116" s="235"/>
      <c r="Z116" s="236"/>
      <c r="AA116" s="236"/>
      <c r="AB116" s="236"/>
      <c r="AC116" s="242"/>
      <c r="AD116" s="242"/>
      <c r="AE116" s="242"/>
      <c r="AF116" s="243"/>
      <c r="AG116" s="134"/>
      <c r="AH116" s="2">
        <f>затраты!$F112</f>
        <v>0</v>
      </c>
      <c r="AI116" s="2">
        <f>доходы!$C107</f>
        <v>0</v>
      </c>
      <c r="AJ116" s="101">
        <f t="shared" si="5"/>
        <v>0</v>
      </c>
      <c r="AK116" s="122">
        <f>('общие характеристики'!AI116-AH116)*1.18</f>
        <v>0</v>
      </c>
      <c r="AL116" s="122" t="str">
        <f t="shared" si="6"/>
        <v>-</v>
      </c>
      <c r="AM116" s="135"/>
      <c r="AN116" s="127"/>
      <c r="AO116" s="127"/>
      <c r="AP116" s="136"/>
    </row>
  </sheetData>
  <sheetProtection password="CC96" sheet="1" objects="1" scenarios="1" selectLockedCells="1"/>
  <mergeCells count="42">
    <mergeCell ref="AM10:AP10"/>
    <mergeCell ref="AF12:AF13"/>
    <mergeCell ref="E12:E14"/>
    <mergeCell ref="B16:D16"/>
    <mergeCell ref="X13:X14"/>
    <mergeCell ref="S10:AJ10"/>
    <mergeCell ref="B10:R10"/>
    <mergeCell ref="AK10:AL10"/>
    <mergeCell ref="P12:P14"/>
    <mergeCell ref="Q12:Q14"/>
    <mergeCell ref="C12:C14"/>
    <mergeCell ref="B12:B14"/>
    <mergeCell ref="F12:F14"/>
    <mergeCell ref="N12:N13"/>
    <mergeCell ref="D12:D14"/>
    <mergeCell ref="J12:J14"/>
    <mergeCell ref="K12:K14"/>
    <mergeCell ref="G12:G14"/>
    <mergeCell ref="I12:I14"/>
    <mergeCell ref="L12:L14"/>
    <mergeCell ref="M12:M13"/>
    <mergeCell ref="H12:H14"/>
    <mergeCell ref="T13:T14"/>
    <mergeCell ref="O12:O14"/>
    <mergeCell ref="R12:R14"/>
    <mergeCell ref="U13:U14"/>
    <mergeCell ref="S13:S14"/>
    <mergeCell ref="S12:X12"/>
    <mergeCell ref="W13:W14"/>
    <mergeCell ref="V13:V14"/>
    <mergeCell ref="AM12:AP12"/>
    <mergeCell ref="AM13:AM14"/>
    <mergeCell ref="AN13:AN14"/>
    <mergeCell ref="AO13:AO14"/>
    <mergeCell ref="AP13:AP14"/>
    <mergeCell ref="AL12:AL15"/>
    <mergeCell ref="AJ12:AJ13"/>
    <mergeCell ref="Y14:AB14"/>
    <mergeCell ref="AH12:AH13"/>
    <mergeCell ref="AG12:AG13"/>
    <mergeCell ref="AI12:AI13"/>
    <mergeCell ref="AC14:AF14"/>
  </mergeCells>
  <conditionalFormatting sqref="C17:C61 K17:K61 L17 L19:L61">
    <cfRule type="cellIs" priority="48" dxfId="3" operator="equal">
      <formula>"грунт"</formula>
    </cfRule>
  </conditionalFormatting>
  <conditionalFormatting sqref="AK17:AK116">
    <cfRule type="cellIs" priority="45" dxfId="2" operator="lessThan">
      <formula>0</formula>
    </cfRule>
  </conditionalFormatting>
  <conditionalFormatting sqref="AM45:AP61 AL45:AL116 AL28:AP44 AL17:AL27">
    <cfRule type="containsText" priority="30" dxfId="2" operator="containsText" text="превышают">
      <formula>NOT(ISERROR(SEARCH("превышают",AL17)))</formula>
    </cfRule>
  </conditionalFormatting>
  <conditionalFormatting sqref="AG45:AG61 AH45:AI116 AG18:AI44 AJ18:AJ116 AG17:AJ17">
    <cfRule type="cellIs" priority="28" dxfId="0" operator="lessThan">
      <formula>0</formula>
    </cfRule>
  </conditionalFormatting>
  <conditionalFormatting sqref="C62:C116 K62:L116">
    <cfRule type="cellIs" priority="21" dxfId="3" operator="equal">
      <formula>"грунт"</formula>
    </cfRule>
  </conditionalFormatting>
  <conditionalFormatting sqref="AM62:AP116">
    <cfRule type="containsText" priority="19" dxfId="2" operator="containsText" text="превышают">
      <formula>NOT(ISERROR(SEARCH("превышают",AM62)))</formula>
    </cfRule>
  </conditionalFormatting>
  <conditionalFormatting sqref="AG62:AG116">
    <cfRule type="cellIs" priority="18" dxfId="0" operator="lessThan">
      <formula>0</formula>
    </cfRule>
  </conditionalFormatting>
  <conditionalFormatting sqref="S17:S20 S28:S116">
    <cfRule type="containsText" priority="17" dxfId="26" operator="containsText" text="требуется демонтаж">
      <formula>NOT(ISERROR(SEARCH("требуется демонтаж",S17)))</formula>
    </cfRule>
  </conditionalFormatting>
  <conditionalFormatting sqref="S21:S22">
    <cfRule type="containsText" priority="15" dxfId="26" operator="containsText" text="требуется демонтаж">
      <formula>NOT(ISERROR(SEARCH("требуется демонтаж",S21)))</formula>
    </cfRule>
  </conditionalFormatting>
  <conditionalFormatting sqref="S23">
    <cfRule type="containsText" priority="14" dxfId="26" operator="containsText" text="требуется демонтаж">
      <formula>NOT(ISERROR(SEARCH("требуется демонтаж",S23)))</formula>
    </cfRule>
  </conditionalFormatting>
  <conditionalFormatting sqref="S24:S27">
    <cfRule type="containsText" priority="13" dxfId="26" operator="containsText" text="требуется демонтаж">
      <formula>NOT(ISERROR(SEARCH("требуется демонтаж",S24)))</formula>
    </cfRule>
  </conditionalFormatting>
  <conditionalFormatting sqref="AM27:AP27">
    <cfRule type="containsText" priority="12" dxfId="2" operator="containsText" text="превышают">
      <formula>NOT(ISERROR(SEARCH("превышают",AM27)))</formula>
    </cfRule>
  </conditionalFormatting>
  <conditionalFormatting sqref="AM17:AP20">
    <cfRule type="containsText" priority="11" dxfId="2" operator="containsText" text="превышают">
      <formula>NOT(ISERROR(SEARCH("превышают",AM17)))</formula>
    </cfRule>
  </conditionalFormatting>
  <conditionalFormatting sqref="AM21:AP22">
    <cfRule type="containsText" priority="10" dxfId="2" operator="containsText" text="превышают">
      <formula>NOT(ISERROR(SEARCH("превышают",AM21)))</formula>
    </cfRule>
  </conditionalFormatting>
  <conditionalFormatting sqref="AM21:AP21">
    <cfRule type="containsText" priority="9" dxfId="2" operator="containsText" text="превышают">
      <formula>NOT(ISERROR(SEARCH("превышают",AM21)))</formula>
    </cfRule>
  </conditionalFormatting>
  <conditionalFormatting sqref="AM22:AP22">
    <cfRule type="containsText" priority="8" dxfId="2" operator="containsText" text="превышают">
      <formula>NOT(ISERROR(SEARCH("превышают",AM22)))</formula>
    </cfRule>
  </conditionalFormatting>
  <conditionalFormatting sqref="AM22:AN22">
    <cfRule type="containsText" priority="7" dxfId="2" operator="containsText" text="превышают">
      <formula>NOT(ISERROR(SEARCH("превышают",AM22)))</formula>
    </cfRule>
  </conditionalFormatting>
  <conditionalFormatting sqref="AO22">
    <cfRule type="containsText" priority="6" dxfId="2" operator="containsText" text="превышают">
      <formula>NOT(ISERROR(SEARCH("превышают",AO22)))</formula>
    </cfRule>
  </conditionalFormatting>
  <conditionalFormatting sqref="AP22">
    <cfRule type="containsText" priority="5" dxfId="2" operator="containsText" text="превышают">
      <formula>NOT(ISERROR(SEARCH("превышают",AP22)))</formula>
    </cfRule>
  </conditionalFormatting>
  <conditionalFormatting sqref="AM22:AP22">
    <cfRule type="containsText" priority="4" dxfId="2" operator="containsText" text="превышают">
      <formula>NOT(ISERROR(SEARCH("превышают",AM22)))</formula>
    </cfRule>
  </conditionalFormatting>
  <conditionalFormatting sqref="AM23:AP23">
    <cfRule type="containsText" priority="3" dxfId="2" operator="containsText" text="превышают">
      <formula>NOT(ISERROR(SEARCH("превышают",AM23)))</formula>
    </cfRule>
  </conditionalFormatting>
  <conditionalFormatting sqref="AM25:AP26">
    <cfRule type="containsText" priority="2" dxfId="2" operator="containsText" text="превышают">
      <formula>NOT(ISERROR(SEARCH("превышают",AM25)))</formula>
    </cfRule>
  </conditionalFormatting>
  <conditionalFormatting sqref="AM24:AP24">
    <cfRule type="containsText" priority="1" dxfId="2" operator="containsText" text="превышают">
      <formula>NOT(ISERROR(SEARCH("превышают",AM24)))</formula>
    </cfRule>
  </conditionalFormatting>
  <dataValidations count="4">
    <dataValidation type="list" allowBlank="1" showInputMessage="1" showErrorMessage="1" sqref="C17:C116">
      <formula1>филиал</formula1>
    </dataValidation>
    <dataValidation type="list" allowBlank="1" showInputMessage="1" showErrorMessage="1" sqref="K17:K116">
      <formula1>типАТС</formula1>
    </dataValidation>
    <dataValidation showInputMessage="1" showErrorMessage="1" sqref="M17:Q116 T17:X116"/>
    <dataValidation type="list" showInputMessage="1" showErrorMessage="1" sqref="S17:S116">
      <formula1>демонтаж</formula1>
    </dataValidation>
  </dataValidations>
  <printOptions/>
  <pageMargins left="0.7" right="0.7" top="0.75" bottom="0.75" header="0.3" footer="0.3"/>
  <pageSetup horizontalDpi="600" verticalDpi="600" orientation="portrait" paperSize="9" scale="1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  <pageSetUpPr fitToPage="1"/>
  </sheetPr>
  <dimension ref="B2:O22"/>
  <sheetViews>
    <sheetView zoomScale="85" zoomScaleNormal="85" workbookViewId="0" topLeftCell="A1">
      <selection activeCell="D22" sqref="D22:G22"/>
    </sheetView>
  </sheetViews>
  <sheetFormatPr defaultColWidth="9.140625" defaultRowHeight="15"/>
  <cols>
    <col min="1" max="1" width="3.7109375" style="3" customWidth="1"/>
    <col min="2" max="2" width="21.8515625" style="3" customWidth="1"/>
    <col min="3" max="3" width="18.8515625" style="3" customWidth="1"/>
    <col min="4" max="4" width="21.8515625" style="3" customWidth="1"/>
    <col min="5" max="5" width="21.421875" style="3" customWidth="1"/>
    <col min="6" max="6" width="21.140625" style="3" customWidth="1"/>
    <col min="7" max="7" width="23.7109375" style="3" customWidth="1"/>
    <col min="8" max="8" width="26.00390625" style="3" customWidth="1"/>
    <col min="9" max="12" width="20.28125" style="3" customWidth="1"/>
    <col min="13" max="16384" width="9.140625" style="3" customWidth="1"/>
  </cols>
  <sheetData>
    <row r="2" ht="15.75">
      <c r="B2" s="187" t="s">
        <v>154</v>
      </c>
    </row>
    <row r="3" spans="2:6" ht="15.75">
      <c r="B3" s="187" t="s">
        <v>153</v>
      </c>
      <c r="C3" s="141"/>
      <c r="D3" s="142"/>
      <c r="E3" s="142"/>
      <c r="F3" s="142"/>
    </row>
    <row r="4" spans="2:6" ht="15.75">
      <c r="B4" s="187" t="s">
        <v>172</v>
      </c>
      <c r="C4" s="244"/>
      <c r="D4" s="245"/>
      <c r="E4" s="142"/>
      <c r="F4" s="142"/>
    </row>
    <row r="5" ht="15.75" thickBot="1"/>
    <row r="6" spans="2:6" ht="16.5" thickBot="1">
      <c r="B6" s="140"/>
      <c r="C6" s="138" t="s">
        <v>122</v>
      </c>
      <c r="D6" s="142"/>
      <c r="E6" s="142"/>
      <c r="F6" s="142"/>
    </row>
    <row r="7" ht="15.75" thickBot="1"/>
    <row r="8" spans="2:15" ht="14.25" customHeight="1" thickBot="1">
      <c r="B8" s="88">
        <f>'общие характеристики'!$D$8</f>
        <v>43063</v>
      </c>
      <c r="C8" s="4" t="s">
        <v>32</v>
      </c>
      <c r="D8" s="25"/>
      <c r="E8" s="25"/>
      <c r="F8" s="36"/>
      <c r="J8" s="29"/>
      <c r="O8" s="29"/>
    </row>
    <row r="10" spans="2:6" ht="15">
      <c r="B10" s="339" t="s">
        <v>64</v>
      </c>
      <c r="C10" s="339"/>
      <c r="D10" s="339"/>
      <c r="E10" s="339"/>
      <c r="F10" s="339"/>
    </row>
    <row r="11" spans="2:6" ht="57.75" customHeight="1">
      <c r="B11" s="8"/>
      <c r="C11" s="89" t="s">
        <v>14</v>
      </c>
      <c r="D11" s="89" t="s">
        <v>16</v>
      </c>
      <c r="E11" s="89" t="s">
        <v>17</v>
      </c>
      <c r="F11" s="89" t="s">
        <v>173</v>
      </c>
    </row>
    <row r="12" spans="2:6" ht="15">
      <c r="B12" s="90"/>
      <c r="C12" s="91" t="s">
        <v>21</v>
      </c>
      <c r="D12" s="91" t="s">
        <v>22</v>
      </c>
      <c r="E12" s="91" t="s">
        <v>23</v>
      </c>
      <c r="F12" s="91" t="s">
        <v>174</v>
      </c>
    </row>
    <row r="13" spans="2:12" ht="56.25" customHeight="1">
      <c r="B13" s="98" t="s">
        <v>85</v>
      </c>
      <c r="C13" s="97">
        <f>C$14*C$15</f>
        <v>1498.068</v>
      </c>
      <c r="D13" s="97">
        <f>D$14*D$15</f>
        <v>18.969500000000004</v>
      </c>
      <c r="E13" s="92">
        <f>E$14*E$15</f>
        <v>965.165</v>
      </c>
      <c r="F13" s="92">
        <f>F$14*F$15</f>
        <v>763.49</v>
      </c>
      <c r="J13" s="29"/>
      <c r="K13" s="29"/>
      <c r="L13" s="29"/>
    </row>
    <row r="14" spans="2:12" ht="78" customHeight="1">
      <c r="B14" s="107" t="s">
        <v>98</v>
      </c>
      <c r="C14" s="143">
        <v>2496.78</v>
      </c>
      <c r="D14" s="143">
        <v>34.49</v>
      </c>
      <c r="E14" s="143">
        <v>1930.33</v>
      </c>
      <c r="F14" s="233">
        <v>1526.98</v>
      </c>
      <c r="G14" s="32" t="s">
        <v>96</v>
      </c>
      <c r="H14" s="247" t="s">
        <v>175</v>
      </c>
      <c r="J14" s="32"/>
      <c r="K14" s="93"/>
      <c r="L14" s="32"/>
    </row>
    <row r="15" spans="2:12" ht="78" customHeight="1">
      <c r="B15" s="108" t="s">
        <v>123</v>
      </c>
      <c r="C15" s="162">
        <v>0.6</v>
      </c>
      <c r="D15" s="162">
        <v>0.55</v>
      </c>
      <c r="E15" s="162">
        <v>0.5</v>
      </c>
      <c r="F15" s="162">
        <v>0.5</v>
      </c>
      <c r="G15" s="32" t="s">
        <v>124</v>
      </c>
      <c r="J15" s="31"/>
      <c r="K15" s="31"/>
      <c r="L15" s="31"/>
    </row>
    <row r="16" spans="2:12" ht="45" customHeight="1">
      <c r="B16" s="94"/>
      <c r="C16" s="31"/>
      <c r="D16" s="31"/>
      <c r="E16" s="31"/>
      <c r="F16" s="31"/>
      <c r="G16" s="31"/>
      <c r="J16" s="31"/>
      <c r="K16" s="31"/>
      <c r="L16" s="31"/>
    </row>
    <row r="17" spans="2:7" ht="15">
      <c r="B17" s="350" t="s">
        <v>65</v>
      </c>
      <c r="C17" s="351"/>
      <c r="D17" s="351"/>
      <c r="E17" s="351"/>
      <c r="F17" s="351"/>
      <c r="G17" s="351"/>
    </row>
    <row r="18" spans="2:7" ht="29.25" customHeight="1">
      <c r="B18" s="340"/>
      <c r="C18" s="341"/>
      <c r="D18" s="89" t="s">
        <v>92</v>
      </c>
      <c r="E18" s="89" t="s">
        <v>93</v>
      </c>
      <c r="F18" s="89" t="s">
        <v>179</v>
      </c>
      <c r="G18" s="89" t="s">
        <v>157</v>
      </c>
    </row>
    <row r="19" spans="2:7" ht="15">
      <c r="B19" s="342"/>
      <c r="C19" s="343"/>
      <c r="D19" s="95" t="s">
        <v>24</v>
      </c>
      <c r="E19" s="95" t="s">
        <v>25</v>
      </c>
      <c r="F19" s="95" t="s">
        <v>178</v>
      </c>
      <c r="G19" s="96"/>
    </row>
    <row r="20" spans="2:7" ht="34.5" customHeight="1">
      <c r="B20" s="344" t="s">
        <v>86</v>
      </c>
      <c r="C20" s="345"/>
      <c r="D20" s="92">
        <f>D21*$D$22/1000</f>
        <v>356.1444068</v>
      </c>
      <c r="E20" s="92">
        <f>E21*$D$22/1000</f>
        <v>113.00735985000001</v>
      </c>
      <c r="F20" s="92">
        <f>F21*$D$22/1000</f>
        <v>139.21892250000002</v>
      </c>
      <c r="G20" s="92">
        <f aca="true" t="shared" si="0" ref="G20">G21*$D$22/1000</f>
        <v>6.400870000000001</v>
      </c>
    </row>
    <row r="21" spans="2:8" ht="20.25" customHeight="1">
      <c r="B21" s="337" t="s">
        <v>94</v>
      </c>
      <c r="C21" s="346"/>
      <c r="D21" s="143">
        <v>5564</v>
      </c>
      <c r="E21" s="143">
        <v>1765.5</v>
      </c>
      <c r="F21" s="143">
        <v>2175</v>
      </c>
      <c r="G21" s="143">
        <v>100</v>
      </c>
      <c r="H21" s="32" t="s">
        <v>97</v>
      </c>
    </row>
    <row r="22" spans="2:8" ht="18" customHeight="1">
      <c r="B22" s="337" t="s">
        <v>95</v>
      </c>
      <c r="C22" s="338"/>
      <c r="D22" s="347">
        <v>64.0087</v>
      </c>
      <c r="E22" s="348"/>
      <c r="F22" s="348"/>
      <c r="G22" s="349"/>
      <c r="H22" s="32" t="s">
        <v>96</v>
      </c>
    </row>
  </sheetData>
  <sheetProtection password="CC96" sheet="1" objects="1" scenarios="1" selectLockedCells="1"/>
  <mergeCells count="7">
    <mergeCell ref="B22:C22"/>
    <mergeCell ref="B10:F10"/>
    <mergeCell ref="B18:C19"/>
    <mergeCell ref="B20:C20"/>
    <mergeCell ref="B21:C21"/>
    <mergeCell ref="D22:G22"/>
    <mergeCell ref="B17:G17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B1:DE209"/>
  <sheetViews>
    <sheetView zoomScale="60" zoomScaleNormal="60" workbookViewId="0" topLeftCell="A1">
      <selection activeCell="P54" sqref="P54"/>
    </sheetView>
  </sheetViews>
  <sheetFormatPr defaultColWidth="9.140625" defaultRowHeight="15"/>
  <cols>
    <col min="1" max="1" width="9.140625" style="29" customWidth="1"/>
    <col min="2" max="2" width="12.140625" style="225" customWidth="1"/>
    <col min="3" max="3" width="20.8515625" style="225" customWidth="1"/>
    <col min="4" max="4" width="23.140625" style="218" customWidth="1"/>
    <col min="5" max="5" width="17.8515625" style="218" customWidth="1"/>
    <col min="6" max="6" width="21.00390625" style="218" customWidth="1"/>
    <col min="7" max="9" width="19.00390625" style="218" customWidth="1"/>
    <col min="10" max="10" width="13.7109375" style="218" customWidth="1"/>
    <col min="11" max="11" width="16.140625" style="218" customWidth="1"/>
    <col min="12" max="12" width="15.00390625" style="218" customWidth="1"/>
    <col min="13" max="13" width="18.28125" style="218" customWidth="1"/>
    <col min="14" max="14" width="13.57421875" style="218" customWidth="1"/>
    <col min="15" max="15" width="15.28125" style="218" customWidth="1"/>
    <col min="16" max="16" width="11.28125" style="218" customWidth="1"/>
    <col min="17" max="17" width="15.00390625" style="218" customWidth="1"/>
    <col min="18" max="18" width="9.140625" style="218" customWidth="1"/>
    <col min="19" max="19" width="17.57421875" style="218" customWidth="1"/>
    <col min="20" max="20" width="19.28125" style="218" customWidth="1"/>
    <col min="21" max="21" width="17.421875" style="218" customWidth="1"/>
    <col min="22" max="22" width="16.421875" style="218" customWidth="1"/>
    <col min="23" max="23" width="15.00390625" style="218" customWidth="1"/>
    <col min="24" max="24" width="37.7109375" style="29" customWidth="1"/>
    <col min="25" max="256" width="9.140625" style="29" customWidth="1"/>
    <col min="257" max="257" width="5.57421875" style="29" customWidth="1"/>
    <col min="258" max="258" width="17.57421875" style="29" customWidth="1"/>
    <col min="259" max="262" width="9.140625" style="29" customWidth="1"/>
    <col min="263" max="263" width="10.8515625" style="29" customWidth="1"/>
    <col min="264" max="264" width="9.140625" style="29" customWidth="1"/>
    <col min="265" max="265" width="15.00390625" style="29" customWidth="1"/>
    <col min="266" max="266" width="14.7109375" style="29" customWidth="1"/>
    <col min="267" max="268" width="9.140625" style="29" customWidth="1"/>
    <col min="269" max="269" width="11.28125" style="29" customWidth="1"/>
    <col min="270" max="271" width="9.140625" style="29" customWidth="1"/>
    <col min="272" max="272" width="12.421875" style="29" customWidth="1"/>
    <col min="273" max="273" width="9.140625" style="29" customWidth="1"/>
    <col min="274" max="274" width="10.7109375" style="29" customWidth="1"/>
    <col min="275" max="512" width="9.140625" style="29" customWidth="1"/>
    <col min="513" max="513" width="5.57421875" style="29" customWidth="1"/>
    <col min="514" max="514" width="17.57421875" style="29" customWidth="1"/>
    <col min="515" max="518" width="9.140625" style="29" customWidth="1"/>
    <col min="519" max="519" width="10.8515625" style="29" customWidth="1"/>
    <col min="520" max="520" width="9.140625" style="29" customWidth="1"/>
    <col min="521" max="521" width="15.00390625" style="29" customWidth="1"/>
    <col min="522" max="522" width="14.7109375" style="29" customWidth="1"/>
    <col min="523" max="524" width="9.140625" style="29" customWidth="1"/>
    <col min="525" max="525" width="11.28125" style="29" customWidth="1"/>
    <col min="526" max="527" width="9.140625" style="29" customWidth="1"/>
    <col min="528" max="528" width="12.421875" style="29" customWidth="1"/>
    <col min="529" max="529" width="9.140625" style="29" customWidth="1"/>
    <col min="530" max="530" width="10.7109375" style="29" customWidth="1"/>
    <col min="531" max="768" width="9.140625" style="29" customWidth="1"/>
    <col min="769" max="769" width="5.57421875" style="29" customWidth="1"/>
    <col min="770" max="770" width="17.57421875" style="29" customWidth="1"/>
    <col min="771" max="774" width="9.140625" style="29" customWidth="1"/>
    <col min="775" max="775" width="10.8515625" style="29" customWidth="1"/>
    <col min="776" max="776" width="9.140625" style="29" customWidth="1"/>
    <col min="777" max="777" width="15.00390625" style="29" customWidth="1"/>
    <col min="778" max="778" width="14.7109375" style="29" customWidth="1"/>
    <col min="779" max="780" width="9.140625" style="29" customWidth="1"/>
    <col min="781" max="781" width="11.28125" style="29" customWidth="1"/>
    <col min="782" max="783" width="9.140625" style="29" customWidth="1"/>
    <col min="784" max="784" width="12.421875" style="29" customWidth="1"/>
    <col min="785" max="785" width="9.140625" style="29" customWidth="1"/>
    <col min="786" max="786" width="10.7109375" style="29" customWidth="1"/>
    <col min="787" max="1024" width="9.140625" style="29" customWidth="1"/>
    <col min="1025" max="1025" width="5.57421875" style="29" customWidth="1"/>
    <col min="1026" max="1026" width="17.57421875" style="29" customWidth="1"/>
    <col min="1027" max="1030" width="9.140625" style="29" customWidth="1"/>
    <col min="1031" max="1031" width="10.8515625" style="29" customWidth="1"/>
    <col min="1032" max="1032" width="9.140625" style="29" customWidth="1"/>
    <col min="1033" max="1033" width="15.00390625" style="29" customWidth="1"/>
    <col min="1034" max="1034" width="14.7109375" style="29" customWidth="1"/>
    <col min="1035" max="1036" width="9.140625" style="29" customWidth="1"/>
    <col min="1037" max="1037" width="11.28125" style="29" customWidth="1"/>
    <col min="1038" max="1039" width="9.140625" style="29" customWidth="1"/>
    <col min="1040" max="1040" width="12.421875" style="29" customWidth="1"/>
    <col min="1041" max="1041" width="9.140625" style="29" customWidth="1"/>
    <col min="1042" max="1042" width="10.7109375" style="29" customWidth="1"/>
    <col min="1043" max="1280" width="9.140625" style="29" customWidth="1"/>
    <col min="1281" max="1281" width="5.57421875" style="29" customWidth="1"/>
    <col min="1282" max="1282" width="17.57421875" style="29" customWidth="1"/>
    <col min="1283" max="1286" width="9.140625" style="29" customWidth="1"/>
    <col min="1287" max="1287" width="10.8515625" style="29" customWidth="1"/>
    <col min="1288" max="1288" width="9.140625" style="29" customWidth="1"/>
    <col min="1289" max="1289" width="15.00390625" style="29" customWidth="1"/>
    <col min="1290" max="1290" width="14.7109375" style="29" customWidth="1"/>
    <col min="1291" max="1292" width="9.140625" style="29" customWidth="1"/>
    <col min="1293" max="1293" width="11.28125" style="29" customWidth="1"/>
    <col min="1294" max="1295" width="9.140625" style="29" customWidth="1"/>
    <col min="1296" max="1296" width="12.421875" style="29" customWidth="1"/>
    <col min="1297" max="1297" width="9.140625" style="29" customWidth="1"/>
    <col min="1298" max="1298" width="10.7109375" style="29" customWidth="1"/>
    <col min="1299" max="1536" width="9.140625" style="29" customWidth="1"/>
    <col min="1537" max="1537" width="5.57421875" style="29" customWidth="1"/>
    <col min="1538" max="1538" width="17.57421875" style="29" customWidth="1"/>
    <col min="1539" max="1542" width="9.140625" style="29" customWidth="1"/>
    <col min="1543" max="1543" width="10.8515625" style="29" customWidth="1"/>
    <col min="1544" max="1544" width="9.140625" style="29" customWidth="1"/>
    <col min="1545" max="1545" width="15.00390625" style="29" customWidth="1"/>
    <col min="1546" max="1546" width="14.7109375" style="29" customWidth="1"/>
    <col min="1547" max="1548" width="9.140625" style="29" customWidth="1"/>
    <col min="1549" max="1549" width="11.28125" style="29" customWidth="1"/>
    <col min="1550" max="1551" width="9.140625" style="29" customWidth="1"/>
    <col min="1552" max="1552" width="12.421875" style="29" customWidth="1"/>
    <col min="1553" max="1553" width="9.140625" style="29" customWidth="1"/>
    <col min="1554" max="1554" width="10.7109375" style="29" customWidth="1"/>
    <col min="1555" max="1792" width="9.140625" style="29" customWidth="1"/>
    <col min="1793" max="1793" width="5.57421875" style="29" customWidth="1"/>
    <col min="1794" max="1794" width="17.57421875" style="29" customWidth="1"/>
    <col min="1795" max="1798" width="9.140625" style="29" customWidth="1"/>
    <col min="1799" max="1799" width="10.8515625" style="29" customWidth="1"/>
    <col min="1800" max="1800" width="9.140625" style="29" customWidth="1"/>
    <col min="1801" max="1801" width="15.00390625" style="29" customWidth="1"/>
    <col min="1802" max="1802" width="14.7109375" style="29" customWidth="1"/>
    <col min="1803" max="1804" width="9.140625" style="29" customWidth="1"/>
    <col min="1805" max="1805" width="11.28125" style="29" customWidth="1"/>
    <col min="1806" max="1807" width="9.140625" style="29" customWidth="1"/>
    <col min="1808" max="1808" width="12.421875" style="29" customWidth="1"/>
    <col min="1809" max="1809" width="9.140625" style="29" customWidth="1"/>
    <col min="1810" max="1810" width="10.7109375" style="29" customWidth="1"/>
    <col min="1811" max="2048" width="9.140625" style="29" customWidth="1"/>
    <col min="2049" max="2049" width="5.57421875" style="29" customWidth="1"/>
    <col min="2050" max="2050" width="17.57421875" style="29" customWidth="1"/>
    <col min="2051" max="2054" width="9.140625" style="29" customWidth="1"/>
    <col min="2055" max="2055" width="10.8515625" style="29" customWidth="1"/>
    <col min="2056" max="2056" width="9.140625" style="29" customWidth="1"/>
    <col min="2057" max="2057" width="15.00390625" style="29" customWidth="1"/>
    <col min="2058" max="2058" width="14.7109375" style="29" customWidth="1"/>
    <col min="2059" max="2060" width="9.140625" style="29" customWidth="1"/>
    <col min="2061" max="2061" width="11.28125" style="29" customWidth="1"/>
    <col min="2062" max="2063" width="9.140625" style="29" customWidth="1"/>
    <col min="2064" max="2064" width="12.421875" style="29" customWidth="1"/>
    <col min="2065" max="2065" width="9.140625" style="29" customWidth="1"/>
    <col min="2066" max="2066" width="10.7109375" style="29" customWidth="1"/>
    <col min="2067" max="2304" width="9.140625" style="29" customWidth="1"/>
    <col min="2305" max="2305" width="5.57421875" style="29" customWidth="1"/>
    <col min="2306" max="2306" width="17.57421875" style="29" customWidth="1"/>
    <col min="2307" max="2310" width="9.140625" style="29" customWidth="1"/>
    <col min="2311" max="2311" width="10.8515625" style="29" customWidth="1"/>
    <col min="2312" max="2312" width="9.140625" style="29" customWidth="1"/>
    <col min="2313" max="2313" width="15.00390625" style="29" customWidth="1"/>
    <col min="2314" max="2314" width="14.7109375" style="29" customWidth="1"/>
    <col min="2315" max="2316" width="9.140625" style="29" customWidth="1"/>
    <col min="2317" max="2317" width="11.28125" style="29" customWidth="1"/>
    <col min="2318" max="2319" width="9.140625" style="29" customWidth="1"/>
    <col min="2320" max="2320" width="12.421875" style="29" customWidth="1"/>
    <col min="2321" max="2321" width="9.140625" style="29" customWidth="1"/>
    <col min="2322" max="2322" width="10.7109375" style="29" customWidth="1"/>
    <col min="2323" max="2560" width="9.140625" style="29" customWidth="1"/>
    <col min="2561" max="2561" width="5.57421875" style="29" customWidth="1"/>
    <col min="2562" max="2562" width="17.57421875" style="29" customWidth="1"/>
    <col min="2563" max="2566" width="9.140625" style="29" customWidth="1"/>
    <col min="2567" max="2567" width="10.8515625" style="29" customWidth="1"/>
    <col min="2568" max="2568" width="9.140625" style="29" customWidth="1"/>
    <col min="2569" max="2569" width="15.00390625" style="29" customWidth="1"/>
    <col min="2570" max="2570" width="14.7109375" style="29" customWidth="1"/>
    <col min="2571" max="2572" width="9.140625" style="29" customWidth="1"/>
    <col min="2573" max="2573" width="11.28125" style="29" customWidth="1"/>
    <col min="2574" max="2575" width="9.140625" style="29" customWidth="1"/>
    <col min="2576" max="2576" width="12.421875" style="29" customWidth="1"/>
    <col min="2577" max="2577" width="9.140625" style="29" customWidth="1"/>
    <col min="2578" max="2578" width="10.7109375" style="29" customWidth="1"/>
    <col min="2579" max="2816" width="9.140625" style="29" customWidth="1"/>
    <col min="2817" max="2817" width="5.57421875" style="29" customWidth="1"/>
    <col min="2818" max="2818" width="17.57421875" style="29" customWidth="1"/>
    <col min="2819" max="2822" width="9.140625" style="29" customWidth="1"/>
    <col min="2823" max="2823" width="10.8515625" style="29" customWidth="1"/>
    <col min="2824" max="2824" width="9.140625" style="29" customWidth="1"/>
    <col min="2825" max="2825" width="15.00390625" style="29" customWidth="1"/>
    <col min="2826" max="2826" width="14.7109375" style="29" customWidth="1"/>
    <col min="2827" max="2828" width="9.140625" style="29" customWidth="1"/>
    <col min="2829" max="2829" width="11.28125" style="29" customWidth="1"/>
    <col min="2830" max="2831" width="9.140625" style="29" customWidth="1"/>
    <col min="2832" max="2832" width="12.421875" style="29" customWidth="1"/>
    <col min="2833" max="2833" width="9.140625" style="29" customWidth="1"/>
    <col min="2834" max="2834" width="10.7109375" style="29" customWidth="1"/>
    <col min="2835" max="3072" width="9.140625" style="29" customWidth="1"/>
    <col min="3073" max="3073" width="5.57421875" style="29" customWidth="1"/>
    <col min="3074" max="3074" width="17.57421875" style="29" customWidth="1"/>
    <col min="3075" max="3078" width="9.140625" style="29" customWidth="1"/>
    <col min="3079" max="3079" width="10.8515625" style="29" customWidth="1"/>
    <col min="3080" max="3080" width="9.140625" style="29" customWidth="1"/>
    <col min="3081" max="3081" width="15.00390625" style="29" customWidth="1"/>
    <col min="3082" max="3082" width="14.7109375" style="29" customWidth="1"/>
    <col min="3083" max="3084" width="9.140625" style="29" customWidth="1"/>
    <col min="3085" max="3085" width="11.28125" style="29" customWidth="1"/>
    <col min="3086" max="3087" width="9.140625" style="29" customWidth="1"/>
    <col min="3088" max="3088" width="12.421875" style="29" customWidth="1"/>
    <col min="3089" max="3089" width="9.140625" style="29" customWidth="1"/>
    <col min="3090" max="3090" width="10.7109375" style="29" customWidth="1"/>
    <col min="3091" max="3328" width="9.140625" style="29" customWidth="1"/>
    <col min="3329" max="3329" width="5.57421875" style="29" customWidth="1"/>
    <col min="3330" max="3330" width="17.57421875" style="29" customWidth="1"/>
    <col min="3331" max="3334" width="9.140625" style="29" customWidth="1"/>
    <col min="3335" max="3335" width="10.8515625" style="29" customWidth="1"/>
    <col min="3336" max="3336" width="9.140625" style="29" customWidth="1"/>
    <col min="3337" max="3337" width="15.00390625" style="29" customWidth="1"/>
    <col min="3338" max="3338" width="14.7109375" style="29" customWidth="1"/>
    <col min="3339" max="3340" width="9.140625" style="29" customWidth="1"/>
    <col min="3341" max="3341" width="11.28125" style="29" customWidth="1"/>
    <col min="3342" max="3343" width="9.140625" style="29" customWidth="1"/>
    <col min="3344" max="3344" width="12.421875" style="29" customWidth="1"/>
    <col min="3345" max="3345" width="9.140625" style="29" customWidth="1"/>
    <col min="3346" max="3346" width="10.7109375" style="29" customWidth="1"/>
    <col min="3347" max="3584" width="9.140625" style="29" customWidth="1"/>
    <col min="3585" max="3585" width="5.57421875" style="29" customWidth="1"/>
    <col min="3586" max="3586" width="17.57421875" style="29" customWidth="1"/>
    <col min="3587" max="3590" width="9.140625" style="29" customWidth="1"/>
    <col min="3591" max="3591" width="10.8515625" style="29" customWidth="1"/>
    <col min="3592" max="3592" width="9.140625" style="29" customWidth="1"/>
    <col min="3593" max="3593" width="15.00390625" style="29" customWidth="1"/>
    <col min="3594" max="3594" width="14.7109375" style="29" customWidth="1"/>
    <col min="3595" max="3596" width="9.140625" style="29" customWidth="1"/>
    <col min="3597" max="3597" width="11.28125" style="29" customWidth="1"/>
    <col min="3598" max="3599" width="9.140625" style="29" customWidth="1"/>
    <col min="3600" max="3600" width="12.421875" style="29" customWidth="1"/>
    <col min="3601" max="3601" width="9.140625" style="29" customWidth="1"/>
    <col min="3602" max="3602" width="10.7109375" style="29" customWidth="1"/>
    <col min="3603" max="3840" width="9.140625" style="29" customWidth="1"/>
    <col min="3841" max="3841" width="5.57421875" style="29" customWidth="1"/>
    <col min="3842" max="3842" width="17.57421875" style="29" customWidth="1"/>
    <col min="3843" max="3846" width="9.140625" style="29" customWidth="1"/>
    <col min="3847" max="3847" width="10.8515625" style="29" customWidth="1"/>
    <col min="3848" max="3848" width="9.140625" style="29" customWidth="1"/>
    <col min="3849" max="3849" width="15.00390625" style="29" customWidth="1"/>
    <col min="3850" max="3850" width="14.7109375" style="29" customWidth="1"/>
    <col min="3851" max="3852" width="9.140625" style="29" customWidth="1"/>
    <col min="3853" max="3853" width="11.28125" style="29" customWidth="1"/>
    <col min="3854" max="3855" width="9.140625" style="29" customWidth="1"/>
    <col min="3856" max="3856" width="12.421875" style="29" customWidth="1"/>
    <col min="3857" max="3857" width="9.140625" style="29" customWidth="1"/>
    <col min="3858" max="3858" width="10.7109375" style="29" customWidth="1"/>
    <col min="3859" max="4096" width="9.140625" style="29" customWidth="1"/>
    <col min="4097" max="4097" width="5.57421875" style="29" customWidth="1"/>
    <col min="4098" max="4098" width="17.57421875" style="29" customWidth="1"/>
    <col min="4099" max="4102" width="9.140625" style="29" customWidth="1"/>
    <col min="4103" max="4103" width="10.8515625" style="29" customWidth="1"/>
    <col min="4104" max="4104" width="9.140625" style="29" customWidth="1"/>
    <col min="4105" max="4105" width="15.00390625" style="29" customWidth="1"/>
    <col min="4106" max="4106" width="14.7109375" style="29" customWidth="1"/>
    <col min="4107" max="4108" width="9.140625" style="29" customWidth="1"/>
    <col min="4109" max="4109" width="11.28125" style="29" customWidth="1"/>
    <col min="4110" max="4111" width="9.140625" style="29" customWidth="1"/>
    <col min="4112" max="4112" width="12.421875" style="29" customWidth="1"/>
    <col min="4113" max="4113" width="9.140625" style="29" customWidth="1"/>
    <col min="4114" max="4114" width="10.7109375" style="29" customWidth="1"/>
    <col min="4115" max="4352" width="9.140625" style="29" customWidth="1"/>
    <col min="4353" max="4353" width="5.57421875" style="29" customWidth="1"/>
    <col min="4354" max="4354" width="17.57421875" style="29" customWidth="1"/>
    <col min="4355" max="4358" width="9.140625" style="29" customWidth="1"/>
    <col min="4359" max="4359" width="10.8515625" style="29" customWidth="1"/>
    <col min="4360" max="4360" width="9.140625" style="29" customWidth="1"/>
    <col min="4361" max="4361" width="15.00390625" style="29" customWidth="1"/>
    <col min="4362" max="4362" width="14.7109375" style="29" customWidth="1"/>
    <col min="4363" max="4364" width="9.140625" style="29" customWidth="1"/>
    <col min="4365" max="4365" width="11.28125" style="29" customWidth="1"/>
    <col min="4366" max="4367" width="9.140625" style="29" customWidth="1"/>
    <col min="4368" max="4368" width="12.421875" style="29" customWidth="1"/>
    <col min="4369" max="4369" width="9.140625" style="29" customWidth="1"/>
    <col min="4370" max="4370" width="10.7109375" style="29" customWidth="1"/>
    <col min="4371" max="4608" width="9.140625" style="29" customWidth="1"/>
    <col min="4609" max="4609" width="5.57421875" style="29" customWidth="1"/>
    <col min="4610" max="4610" width="17.57421875" style="29" customWidth="1"/>
    <col min="4611" max="4614" width="9.140625" style="29" customWidth="1"/>
    <col min="4615" max="4615" width="10.8515625" style="29" customWidth="1"/>
    <col min="4616" max="4616" width="9.140625" style="29" customWidth="1"/>
    <col min="4617" max="4617" width="15.00390625" style="29" customWidth="1"/>
    <col min="4618" max="4618" width="14.7109375" style="29" customWidth="1"/>
    <col min="4619" max="4620" width="9.140625" style="29" customWidth="1"/>
    <col min="4621" max="4621" width="11.28125" style="29" customWidth="1"/>
    <col min="4622" max="4623" width="9.140625" style="29" customWidth="1"/>
    <col min="4624" max="4624" width="12.421875" style="29" customWidth="1"/>
    <col min="4625" max="4625" width="9.140625" style="29" customWidth="1"/>
    <col min="4626" max="4626" width="10.7109375" style="29" customWidth="1"/>
    <col min="4627" max="4864" width="9.140625" style="29" customWidth="1"/>
    <col min="4865" max="4865" width="5.57421875" style="29" customWidth="1"/>
    <col min="4866" max="4866" width="17.57421875" style="29" customWidth="1"/>
    <col min="4867" max="4870" width="9.140625" style="29" customWidth="1"/>
    <col min="4871" max="4871" width="10.8515625" style="29" customWidth="1"/>
    <col min="4872" max="4872" width="9.140625" style="29" customWidth="1"/>
    <col min="4873" max="4873" width="15.00390625" style="29" customWidth="1"/>
    <col min="4874" max="4874" width="14.7109375" style="29" customWidth="1"/>
    <col min="4875" max="4876" width="9.140625" style="29" customWidth="1"/>
    <col min="4877" max="4877" width="11.28125" style="29" customWidth="1"/>
    <col min="4878" max="4879" width="9.140625" style="29" customWidth="1"/>
    <col min="4880" max="4880" width="12.421875" style="29" customWidth="1"/>
    <col min="4881" max="4881" width="9.140625" style="29" customWidth="1"/>
    <col min="4882" max="4882" width="10.7109375" style="29" customWidth="1"/>
    <col min="4883" max="5120" width="9.140625" style="29" customWidth="1"/>
    <col min="5121" max="5121" width="5.57421875" style="29" customWidth="1"/>
    <col min="5122" max="5122" width="17.57421875" style="29" customWidth="1"/>
    <col min="5123" max="5126" width="9.140625" style="29" customWidth="1"/>
    <col min="5127" max="5127" width="10.8515625" style="29" customWidth="1"/>
    <col min="5128" max="5128" width="9.140625" style="29" customWidth="1"/>
    <col min="5129" max="5129" width="15.00390625" style="29" customWidth="1"/>
    <col min="5130" max="5130" width="14.7109375" style="29" customWidth="1"/>
    <col min="5131" max="5132" width="9.140625" style="29" customWidth="1"/>
    <col min="5133" max="5133" width="11.28125" style="29" customWidth="1"/>
    <col min="5134" max="5135" width="9.140625" style="29" customWidth="1"/>
    <col min="5136" max="5136" width="12.421875" style="29" customWidth="1"/>
    <col min="5137" max="5137" width="9.140625" style="29" customWidth="1"/>
    <col min="5138" max="5138" width="10.7109375" style="29" customWidth="1"/>
    <col min="5139" max="5376" width="9.140625" style="29" customWidth="1"/>
    <col min="5377" max="5377" width="5.57421875" style="29" customWidth="1"/>
    <col min="5378" max="5378" width="17.57421875" style="29" customWidth="1"/>
    <col min="5379" max="5382" width="9.140625" style="29" customWidth="1"/>
    <col min="5383" max="5383" width="10.8515625" style="29" customWidth="1"/>
    <col min="5384" max="5384" width="9.140625" style="29" customWidth="1"/>
    <col min="5385" max="5385" width="15.00390625" style="29" customWidth="1"/>
    <col min="5386" max="5386" width="14.7109375" style="29" customWidth="1"/>
    <col min="5387" max="5388" width="9.140625" style="29" customWidth="1"/>
    <col min="5389" max="5389" width="11.28125" style="29" customWidth="1"/>
    <col min="5390" max="5391" width="9.140625" style="29" customWidth="1"/>
    <col min="5392" max="5392" width="12.421875" style="29" customWidth="1"/>
    <col min="5393" max="5393" width="9.140625" style="29" customWidth="1"/>
    <col min="5394" max="5394" width="10.7109375" style="29" customWidth="1"/>
    <col min="5395" max="5632" width="9.140625" style="29" customWidth="1"/>
    <col min="5633" max="5633" width="5.57421875" style="29" customWidth="1"/>
    <col min="5634" max="5634" width="17.57421875" style="29" customWidth="1"/>
    <col min="5635" max="5638" width="9.140625" style="29" customWidth="1"/>
    <col min="5639" max="5639" width="10.8515625" style="29" customWidth="1"/>
    <col min="5640" max="5640" width="9.140625" style="29" customWidth="1"/>
    <col min="5641" max="5641" width="15.00390625" style="29" customWidth="1"/>
    <col min="5642" max="5642" width="14.7109375" style="29" customWidth="1"/>
    <col min="5643" max="5644" width="9.140625" style="29" customWidth="1"/>
    <col min="5645" max="5645" width="11.28125" style="29" customWidth="1"/>
    <col min="5646" max="5647" width="9.140625" style="29" customWidth="1"/>
    <col min="5648" max="5648" width="12.421875" style="29" customWidth="1"/>
    <col min="5649" max="5649" width="9.140625" style="29" customWidth="1"/>
    <col min="5650" max="5650" width="10.7109375" style="29" customWidth="1"/>
    <col min="5651" max="5888" width="9.140625" style="29" customWidth="1"/>
    <col min="5889" max="5889" width="5.57421875" style="29" customWidth="1"/>
    <col min="5890" max="5890" width="17.57421875" style="29" customWidth="1"/>
    <col min="5891" max="5894" width="9.140625" style="29" customWidth="1"/>
    <col min="5895" max="5895" width="10.8515625" style="29" customWidth="1"/>
    <col min="5896" max="5896" width="9.140625" style="29" customWidth="1"/>
    <col min="5897" max="5897" width="15.00390625" style="29" customWidth="1"/>
    <col min="5898" max="5898" width="14.7109375" style="29" customWidth="1"/>
    <col min="5899" max="5900" width="9.140625" style="29" customWidth="1"/>
    <col min="5901" max="5901" width="11.28125" style="29" customWidth="1"/>
    <col min="5902" max="5903" width="9.140625" style="29" customWidth="1"/>
    <col min="5904" max="5904" width="12.421875" style="29" customWidth="1"/>
    <col min="5905" max="5905" width="9.140625" style="29" customWidth="1"/>
    <col min="5906" max="5906" width="10.7109375" style="29" customWidth="1"/>
    <col min="5907" max="6144" width="9.140625" style="29" customWidth="1"/>
    <col min="6145" max="6145" width="5.57421875" style="29" customWidth="1"/>
    <col min="6146" max="6146" width="17.57421875" style="29" customWidth="1"/>
    <col min="6147" max="6150" width="9.140625" style="29" customWidth="1"/>
    <col min="6151" max="6151" width="10.8515625" style="29" customWidth="1"/>
    <col min="6152" max="6152" width="9.140625" style="29" customWidth="1"/>
    <col min="6153" max="6153" width="15.00390625" style="29" customWidth="1"/>
    <col min="6154" max="6154" width="14.7109375" style="29" customWidth="1"/>
    <col min="6155" max="6156" width="9.140625" style="29" customWidth="1"/>
    <col min="6157" max="6157" width="11.28125" style="29" customWidth="1"/>
    <col min="6158" max="6159" width="9.140625" style="29" customWidth="1"/>
    <col min="6160" max="6160" width="12.421875" style="29" customWidth="1"/>
    <col min="6161" max="6161" width="9.140625" style="29" customWidth="1"/>
    <col min="6162" max="6162" width="10.7109375" style="29" customWidth="1"/>
    <col min="6163" max="6400" width="9.140625" style="29" customWidth="1"/>
    <col min="6401" max="6401" width="5.57421875" style="29" customWidth="1"/>
    <col min="6402" max="6402" width="17.57421875" style="29" customWidth="1"/>
    <col min="6403" max="6406" width="9.140625" style="29" customWidth="1"/>
    <col min="6407" max="6407" width="10.8515625" style="29" customWidth="1"/>
    <col min="6408" max="6408" width="9.140625" style="29" customWidth="1"/>
    <col min="6409" max="6409" width="15.00390625" style="29" customWidth="1"/>
    <col min="6410" max="6410" width="14.7109375" style="29" customWidth="1"/>
    <col min="6411" max="6412" width="9.140625" style="29" customWidth="1"/>
    <col min="6413" max="6413" width="11.28125" style="29" customWidth="1"/>
    <col min="6414" max="6415" width="9.140625" style="29" customWidth="1"/>
    <col min="6416" max="6416" width="12.421875" style="29" customWidth="1"/>
    <col min="6417" max="6417" width="9.140625" style="29" customWidth="1"/>
    <col min="6418" max="6418" width="10.7109375" style="29" customWidth="1"/>
    <col min="6419" max="6656" width="9.140625" style="29" customWidth="1"/>
    <col min="6657" max="6657" width="5.57421875" style="29" customWidth="1"/>
    <col min="6658" max="6658" width="17.57421875" style="29" customWidth="1"/>
    <col min="6659" max="6662" width="9.140625" style="29" customWidth="1"/>
    <col min="6663" max="6663" width="10.8515625" style="29" customWidth="1"/>
    <col min="6664" max="6664" width="9.140625" style="29" customWidth="1"/>
    <col min="6665" max="6665" width="15.00390625" style="29" customWidth="1"/>
    <col min="6666" max="6666" width="14.7109375" style="29" customWidth="1"/>
    <col min="6667" max="6668" width="9.140625" style="29" customWidth="1"/>
    <col min="6669" max="6669" width="11.28125" style="29" customWidth="1"/>
    <col min="6670" max="6671" width="9.140625" style="29" customWidth="1"/>
    <col min="6672" max="6672" width="12.421875" style="29" customWidth="1"/>
    <col min="6673" max="6673" width="9.140625" style="29" customWidth="1"/>
    <col min="6674" max="6674" width="10.7109375" style="29" customWidth="1"/>
    <col min="6675" max="6912" width="9.140625" style="29" customWidth="1"/>
    <col min="6913" max="6913" width="5.57421875" style="29" customWidth="1"/>
    <col min="6914" max="6914" width="17.57421875" style="29" customWidth="1"/>
    <col min="6915" max="6918" width="9.140625" style="29" customWidth="1"/>
    <col min="6919" max="6919" width="10.8515625" style="29" customWidth="1"/>
    <col min="6920" max="6920" width="9.140625" style="29" customWidth="1"/>
    <col min="6921" max="6921" width="15.00390625" style="29" customWidth="1"/>
    <col min="6922" max="6922" width="14.7109375" style="29" customWidth="1"/>
    <col min="6923" max="6924" width="9.140625" style="29" customWidth="1"/>
    <col min="6925" max="6925" width="11.28125" style="29" customWidth="1"/>
    <col min="6926" max="6927" width="9.140625" style="29" customWidth="1"/>
    <col min="6928" max="6928" width="12.421875" style="29" customWidth="1"/>
    <col min="6929" max="6929" width="9.140625" style="29" customWidth="1"/>
    <col min="6930" max="6930" width="10.7109375" style="29" customWidth="1"/>
    <col min="6931" max="7168" width="9.140625" style="29" customWidth="1"/>
    <col min="7169" max="7169" width="5.57421875" style="29" customWidth="1"/>
    <col min="7170" max="7170" width="17.57421875" style="29" customWidth="1"/>
    <col min="7171" max="7174" width="9.140625" style="29" customWidth="1"/>
    <col min="7175" max="7175" width="10.8515625" style="29" customWidth="1"/>
    <col min="7176" max="7176" width="9.140625" style="29" customWidth="1"/>
    <col min="7177" max="7177" width="15.00390625" style="29" customWidth="1"/>
    <col min="7178" max="7178" width="14.7109375" style="29" customWidth="1"/>
    <col min="7179" max="7180" width="9.140625" style="29" customWidth="1"/>
    <col min="7181" max="7181" width="11.28125" style="29" customWidth="1"/>
    <col min="7182" max="7183" width="9.140625" style="29" customWidth="1"/>
    <col min="7184" max="7184" width="12.421875" style="29" customWidth="1"/>
    <col min="7185" max="7185" width="9.140625" style="29" customWidth="1"/>
    <col min="7186" max="7186" width="10.7109375" style="29" customWidth="1"/>
    <col min="7187" max="7424" width="9.140625" style="29" customWidth="1"/>
    <col min="7425" max="7425" width="5.57421875" style="29" customWidth="1"/>
    <col min="7426" max="7426" width="17.57421875" style="29" customWidth="1"/>
    <col min="7427" max="7430" width="9.140625" style="29" customWidth="1"/>
    <col min="7431" max="7431" width="10.8515625" style="29" customWidth="1"/>
    <col min="7432" max="7432" width="9.140625" style="29" customWidth="1"/>
    <col min="7433" max="7433" width="15.00390625" style="29" customWidth="1"/>
    <col min="7434" max="7434" width="14.7109375" style="29" customWidth="1"/>
    <col min="7435" max="7436" width="9.140625" style="29" customWidth="1"/>
    <col min="7437" max="7437" width="11.28125" style="29" customWidth="1"/>
    <col min="7438" max="7439" width="9.140625" style="29" customWidth="1"/>
    <col min="7440" max="7440" width="12.421875" style="29" customWidth="1"/>
    <col min="7441" max="7441" width="9.140625" style="29" customWidth="1"/>
    <col min="7442" max="7442" width="10.7109375" style="29" customWidth="1"/>
    <col min="7443" max="7680" width="9.140625" style="29" customWidth="1"/>
    <col min="7681" max="7681" width="5.57421875" style="29" customWidth="1"/>
    <col min="7682" max="7682" width="17.57421875" style="29" customWidth="1"/>
    <col min="7683" max="7686" width="9.140625" style="29" customWidth="1"/>
    <col min="7687" max="7687" width="10.8515625" style="29" customWidth="1"/>
    <col min="7688" max="7688" width="9.140625" style="29" customWidth="1"/>
    <col min="7689" max="7689" width="15.00390625" style="29" customWidth="1"/>
    <col min="7690" max="7690" width="14.7109375" style="29" customWidth="1"/>
    <col min="7691" max="7692" width="9.140625" style="29" customWidth="1"/>
    <col min="7693" max="7693" width="11.28125" style="29" customWidth="1"/>
    <col min="7694" max="7695" width="9.140625" style="29" customWidth="1"/>
    <col min="7696" max="7696" width="12.421875" style="29" customWidth="1"/>
    <col min="7697" max="7697" width="9.140625" style="29" customWidth="1"/>
    <col min="7698" max="7698" width="10.7109375" style="29" customWidth="1"/>
    <col min="7699" max="7936" width="9.140625" style="29" customWidth="1"/>
    <col min="7937" max="7937" width="5.57421875" style="29" customWidth="1"/>
    <col min="7938" max="7938" width="17.57421875" style="29" customWidth="1"/>
    <col min="7939" max="7942" width="9.140625" style="29" customWidth="1"/>
    <col min="7943" max="7943" width="10.8515625" style="29" customWidth="1"/>
    <col min="7944" max="7944" width="9.140625" style="29" customWidth="1"/>
    <col min="7945" max="7945" width="15.00390625" style="29" customWidth="1"/>
    <col min="7946" max="7946" width="14.7109375" style="29" customWidth="1"/>
    <col min="7947" max="7948" width="9.140625" style="29" customWidth="1"/>
    <col min="7949" max="7949" width="11.28125" style="29" customWidth="1"/>
    <col min="7950" max="7951" width="9.140625" style="29" customWidth="1"/>
    <col min="7952" max="7952" width="12.421875" style="29" customWidth="1"/>
    <col min="7953" max="7953" width="9.140625" style="29" customWidth="1"/>
    <col min="7954" max="7954" width="10.7109375" style="29" customWidth="1"/>
    <col min="7955" max="8192" width="9.140625" style="29" customWidth="1"/>
    <col min="8193" max="8193" width="5.57421875" style="29" customWidth="1"/>
    <col min="8194" max="8194" width="17.57421875" style="29" customWidth="1"/>
    <col min="8195" max="8198" width="9.140625" style="29" customWidth="1"/>
    <col min="8199" max="8199" width="10.8515625" style="29" customWidth="1"/>
    <col min="8200" max="8200" width="9.140625" style="29" customWidth="1"/>
    <col min="8201" max="8201" width="15.00390625" style="29" customWidth="1"/>
    <col min="8202" max="8202" width="14.7109375" style="29" customWidth="1"/>
    <col min="8203" max="8204" width="9.140625" style="29" customWidth="1"/>
    <col min="8205" max="8205" width="11.28125" style="29" customWidth="1"/>
    <col min="8206" max="8207" width="9.140625" style="29" customWidth="1"/>
    <col min="8208" max="8208" width="12.421875" style="29" customWidth="1"/>
    <col min="8209" max="8209" width="9.140625" style="29" customWidth="1"/>
    <col min="8210" max="8210" width="10.7109375" style="29" customWidth="1"/>
    <col min="8211" max="8448" width="9.140625" style="29" customWidth="1"/>
    <col min="8449" max="8449" width="5.57421875" style="29" customWidth="1"/>
    <col min="8450" max="8450" width="17.57421875" style="29" customWidth="1"/>
    <col min="8451" max="8454" width="9.140625" style="29" customWidth="1"/>
    <col min="8455" max="8455" width="10.8515625" style="29" customWidth="1"/>
    <col min="8456" max="8456" width="9.140625" style="29" customWidth="1"/>
    <col min="8457" max="8457" width="15.00390625" style="29" customWidth="1"/>
    <col min="8458" max="8458" width="14.7109375" style="29" customWidth="1"/>
    <col min="8459" max="8460" width="9.140625" style="29" customWidth="1"/>
    <col min="8461" max="8461" width="11.28125" style="29" customWidth="1"/>
    <col min="8462" max="8463" width="9.140625" style="29" customWidth="1"/>
    <col min="8464" max="8464" width="12.421875" style="29" customWidth="1"/>
    <col min="8465" max="8465" width="9.140625" style="29" customWidth="1"/>
    <col min="8466" max="8466" width="10.7109375" style="29" customWidth="1"/>
    <col min="8467" max="8704" width="9.140625" style="29" customWidth="1"/>
    <col min="8705" max="8705" width="5.57421875" style="29" customWidth="1"/>
    <col min="8706" max="8706" width="17.57421875" style="29" customWidth="1"/>
    <col min="8707" max="8710" width="9.140625" style="29" customWidth="1"/>
    <col min="8711" max="8711" width="10.8515625" style="29" customWidth="1"/>
    <col min="8712" max="8712" width="9.140625" style="29" customWidth="1"/>
    <col min="8713" max="8713" width="15.00390625" style="29" customWidth="1"/>
    <col min="8714" max="8714" width="14.7109375" style="29" customWidth="1"/>
    <col min="8715" max="8716" width="9.140625" style="29" customWidth="1"/>
    <col min="8717" max="8717" width="11.28125" style="29" customWidth="1"/>
    <col min="8718" max="8719" width="9.140625" style="29" customWidth="1"/>
    <col min="8720" max="8720" width="12.421875" style="29" customWidth="1"/>
    <col min="8721" max="8721" width="9.140625" style="29" customWidth="1"/>
    <col min="8722" max="8722" width="10.7109375" style="29" customWidth="1"/>
    <col min="8723" max="8960" width="9.140625" style="29" customWidth="1"/>
    <col min="8961" max="8961" width="5.57421875" style="29" customWidth="1"/>
    <col min="8962" max="8962" width="17.57421875" style="29" customWidth="1"/>
    <col min="8963" max="8966" width="9.140625" style="29" customWidth="1"/>
    <col min="8967" max="8967" width="10.8515625" style="29" customWidth="1"/>
    <col min="8968" max="8968" width="9.140625" style="29" customWidth="1"/>
    <col min="8969" max="8969" width="15.00390625" style="29" customWidth="1"/>
    <col min="8970" max="8970" width="14.7109375" style="29" customWidth="1"/>
    <col min="8971" max="8972" width="9.140625" style="29" customWidth="1"/>
    <col min="8973" max="8973" width="11.28125" style="29" customWidth="1"/>
    <col min="8974" max="8975" width="9.140625" style="29" customWidth="1"/>
    <col min="8976" max="8976" width="12.421875" style="29" customWidth="1"/>
    <col min="8977" max="8977" width="9.140625" style="29" customWidth="1"/>
    <col min="8978" max="8978" width="10.7109375" style="29" customWidth="1"/>
    <col min="8979" max="9216" width="9.140625" style="29" customWidth="1"/>
    <col min="9217" max="9217" width="5.57421875" style="29" customWidth="1"/>
    <col min="9218" max="9218" width="17.57421875" style="29" customWidth="1"/>
    <col min="9219" max="9222" width="9.140625" style="29" customWidth="1"/>
    <col min="9223" max="9223" width="10.8515625" style="29" customWidth="1"/>
    <col min="9224" max="9224" width="9.140625" style="29" customWidth="1"/>
    <col min="9225" max="9225" width="15.00390625" style="29" customWidth="1"/>
    <col min="9226" max="9226" width="14.7109375" style="29" customWidth="1"/>
    <col min="9227" max="9228" width="9.140625" style="29" customWidth="1"/>
    <col min="9229" max="9229" width="11.28125" style="29" customWidth="1"/>
    <col min="9230" max="9231" width="9.140625" style="29" customWidth="1"/>
    <col min="9232" max="9232" width="12.421875" style="29" customWidth="1"/>
    <col min="9233" max="9233" width="9.140625" style="29" customWidth="1"/>
    <col min="9234" max="9234" width="10.7109375" style="29" customWidth="1"/>
    <col min="9235" max="9472" width="9.140625" style="29" customWidth="1"/>
    <col min="9473" max="9473" width="5.57421875" style="29" customWidth="1"/>
    <col min="9474" max="9474" width="17.57421875" style="29" customWidth="1"/>
    <col min="9475" max="9478" width="9.140625" style="29" customWidth="1"/>
    <col min="9479" max="9479" width="10.8515625" style="29" customWidth="1"/>
    <col min="9480" max="9480" width="9.140625" style="29" customWidth="1"/>
    <col min="9481" max="9481" width="15.00390625" style="29" customWidth="1"/>
    <col min="9482" max="9482" width="14.7109375" style="29" customWidth="1"/>
    <col min="9483" max="9484" width="9.140625" style="29" customWidth="1"/>
    <col min="9485" max="9485" width="11.28125" style="29" customWidth="1"/>
    <col min="9486" max="9487" width="9.140625" style="29" customWidth="1"/>
    <col min="9488" max="9488" width="12.421875" style="29" customWidth="1"/>
    <col min="9489" max="9489" width="9.140625" style="29" customWidth="1"/>
    <col min="9490" max="9490" width="10.7109375" style="29" customWidth="1"/>
    <col min="9491" max="9728" width="9.140625" style="29" customWidth="1"/>
    <col min="9729" max="9729" width="5.57421875" style="29" customWidth="1"/>
    <col min="9730" max="9730" width="17.57421875" style="29" customWidth="1"/>
    <col min="9731" max="9734" width="9.140625" style="29" customWidth="1"/>
    <col min="9735" max="9735" width="10.8515625" style="29" customWidth="1"/>
    <col min="9736" max="9736" width="9.140625" style="29" customWidth="1"/>
    <col min="9737" max="9737" width="15.00390625" style="29" customWidth="1"/>
    <col min="9738" max="9738" width="14.7109375" style="29" customWidth="1"/>
    <col min="9739" max="9740" width="9.140625" style="29" customWidth="1"/>
    <col min="9741" max="9741" width="11.28125" style="29" customWidth="1"/>
    <col min="9742" max="9743" width="9.140625" style="29" customWidth="1"/>
    <col min="9744" max="9744" width="12.421875" style="29" customWidth="1"/>
    <col min="9745" max="9745" width="9.140625" style="29" customWidth="1"/>
    <col min="9746" max="9746" width="10.7109375" style="29" customWidth="1"/>
    <col min="9747" max="9984" width="9.140625" style="29" customWidth="1"/>
    <col min="9985" max="9985" width="5.57421875" style="29" customWidth="1"/>
    <col min="9986" max="9986" width="17.57421875" style="29" customWidth="1"/>
    <col min="9987" max="9990" width="9.140625" style="29" customWidth="1"/>
    <col min="9991" max="9991" width="10.8515625" style="29" customWidth="1"/>
    <col min="9992" max="9992" width="9.140625" style="29" customWidth="1"/>
    <col min="9993" max="9993" width="15.00390625" style="29" customWidth="1"/>
    <col min="9994" max="9994" width="14.7109375" style="29" customWidth="1"/>
    <col min="9995" max="9996" width="9.140625" style="29" customWidth="1"/>
    <col min="9997" max="9997" width="11.28125" style="29" customWidth="1"/>
    <col min="9998" max="9999" width="9.140625" style="29" customWidth="1"/>
    <col min="10000" max="10000" width="12.421875" style="29" customWidth="1"/>
    <col min="10001" max="10001" width="9.140625" style="29" customWidth="1"/>
    <col min="10002" max="10002" width="10.7109375" style="29" customWidth="1"/>
    <col min="10003" max="10240" width="9.140625" style="29" customWidth="1"/>
    <col min="10241" max="10241" width="5.57421875" style="29" customWidth="1"/>
    <col min="10242" max="10242" width="17.57421875" style="29" customWidth="1"/>
    <col min="10243" max="10246" width="9.140625" style="29" customWidth="1"/>
    <col min="10247" max="10247" width="10.8515625" style="29" customWidth="1"/>
    <col min="10248" max="10248" width="9.140625" style="29" customWidth="1"/>
    <col min="10249" max="10249" width="15.00390625" style="29" customWidth="1"/>
    <col min="10250" max="10250" width="14.7109375" style="29" customWidth="1"/>
    <col min="10251" max="10252" width="9.140625" style="29" customWidth="1"/>
    <col min="10253" max="10253" width="11.28125" style="29" customWidth="1"/>
    <col min="10254" max="10255" width="9.140625" style="29" customWidth="1"/>
    <col min="10256" max="10256" width="12.421875" style="29" customWidth="1"/>
    <col min="10257" max="10257" width="9.140625" style="29" customWidth="1"/>
    <col min="10258" max="10258" width="10.7109375" style="29" customWidth="1"/>
    <col min="10259" max="10496" width="9.140625" style="29" customWidth="1"/>
    <col min="10497" max="10497" width="5.57421875" style="29" customWidth="1"/>
    <col min="10498" max="10498" width="17.57421875" style="29" customWidth="1"/>
    <col min="10499" max="10502" width="9.140625" style="29" customWidth="1"/>
    <col min="10503" max="10503" width="10.8515625" style="29" customWidth="1"/>
    <col min="10504" max="10504" width="9.140625" style="29" customWidth="1"/>
    <col min="10505" max="10505" width="15.00390625" style="29" customWidth="1"/>
    <col min="10506" max="10506" width="14.7109375" style="29" customWidth="1"/>
    <col min="10507" max="10508" width="9.140625" style="29" customWidth="1"/>
    <col min="10509" max="10509" width="11.28125" style="29" customWidth="1"/>
    <col min="10510" max="10511" width="9.140625" style="29" customWidth="1"/>
    <col min="10512" max="10512" width="12.421875" style="29" customWidth="1"/>
    <col min="10513" max="10513" width="9.140625" style="29" customWidth="1"/>
    <col min="10514" max="10514" width="10.7109375" style="29" customWidth="1"/>
    <col min="10515" max="10752" width="9.140625" style="29" customWidth="1"/>
    <col min="10753" max="10753" width="5.57421875" style="29" customWidth="1"/>
    <col min="10754" max="10754" width="17.57421875" style="29" customWidth="1"/>
    <col min="10755" max="10758" width="9.140625" style="29" customWidth="1"/>
    <col min="10759" max="10759" width="10.8515625" style="29" customWidth="1"/>
    <col min="10760" max="10760" width="9.140625" style="29" customWidth="1"/>
    <col min="10761" max="10761" width="15.00390625" style="29" customWidth="1"/>
    <col min="10762" max="10762" width="14.7109375" style="29" customWidth="1"/>
    <col min="10763" max="10764" width="9.140625" style="29" customWidth="1"/>
    <col min="10765" max="10765" width="11.28125" style="29" customWidth="1"/>
    <col min="10766" max="10767" width="9.140625" style="29" customWidth="1"/>
    <col min="10768" max="10768" width="12.421875" style="29" customWidth="1"/>
    <col min="10769" max="10769" width="9.140625" style="29" customWidth="1"/>
    <col min="10770" max="10770" width="10.7109375" style="29" customWidth="1"/>
    <col min="10771" max="11008" width="9.140625" style="29" customWidth="1"/>
    <col min="11009" max="11009" width="5.57421875" style="29" customWidth="1"/>
    <col min="11010" max="11010" width="17.57421875" style="29" customWidth="1"/>
    <col min="11011" max="11014" width="9.140625" style="29" customWidth="1"/>
    <col min="11015" max="11015" width="10.8515625" style="29" customWidth="1"/>
    <col min="11016" max="11016" width="9.140625" style="29" customWidth="1"/>
    <col min="11017" max="11017" width="15.00390625" style="29" customWidth="1"/>
    <col min="11018" max="11018" width="14.7109375" style="29" customWidth="1"/>
    <col min="11019" max="11020" width="9.140625" style="29" customWidth="1"/>
    <col min="11021" max="11021" width="11.28125" style="29" customWidth="1"/>
    <col min="11022" max="11023" width="9.140625" style="29" customWidth="1"/>
    <col min="11024" max="11024" width="12.421875" style="29" customWidth="1"/>
    <col min="11025" max="11025" width="9.140625" style="29" customWidth="1"/>
    <col min="11026" max="11026" width="10.7109375" style="29" customWidth="1"/>
    <col min="11027" max="11264" width="9.140625" style="29" customWidth="1"/>
    <col min="11265" max="11265" width="5.57421875" style="29" customWidth="1"/>
    <col min="11266" max="11266" width="17.57421875" style="29" customWidth="1"/>
    <col min="11267" max="11270" width="9.140625" style="29" customWidth="1"/>
    <col min="11271" max="11271" width="10.8515625" style="29" customWidth="1"/>
    <col min="11272" max="11272" width="9.140625" style="29" customWidth="1"/>
    <col min="11273" max="11273" width="15.00390625" style="29" customWidth="1"/>
    <col min="11274" max="11274" width="14.7109375" style="29" customWidth="1"/>
    <col min="11275" max="11276" width="9.140625" style="29" customWidth="1"/>
    <col min="11277" max="11277" width="11.28125" style="29" customWidth="1"/>
    <col min="11278" max="11279" width="9.140625" style="29" customWidth="1"/>
    <col min="11280" max="11280" width="12.421875" style="29" customWidth="1"/>
    <col min="11281" max="11281" width="9.140625" style="29" customWidth="1"/>
    <col min="11282" max="11282" width="10.7109375" style="29" customWidth="1"/>
    <col min="11283" max="11520" width="9.140625" style="29" customWidth="1"/>
    <col min="11521" max="11521" width="5.57421875" style="29" customWidth="1"/>
    <col min="11522" max="11522" width="17.57421875" style="29" customWidth="1"/>
    <col min="11523" max="11526" width="9.140625" style="29" customWidth="1"/>
    <col min="11527" max="11527" width="10.8515625" style="29" customWidth="1"/>
    <col min="11528" max="11528" width="9.140625" style="29" customWidth="1"/>
    <col min="11529" max="11529" width="15.00390625" style="29" customWidth="1"/>
    <col min="11530" max="11530" width="14.7109375" style="29" customWidth="1"/>
    <col min="11531" max="11532" width="9.140625" style="29" customWidth="1"/>
    <col min="11533" max="11533" width="11.28125" style="29" customWidth="1"/>
    <col min="11534" max="11535" width="9.140625" style="29" customWidth="1"/>
    <col min="11536" max="11536" width="12.421875" style="29" customWidth="1"/>
    <col min="11537" max="11537" width="9.140625" style="29" customWidth="1"/>
    <col min="11538" max="11538" width="10.7109375" style="29" customWidth="1"/>
    <col min="11539" max="11776" width="9.140625" style="29" customWidth="1"/>
    <col min="11777" max="11777" width="5.57421875" style="29" customWidth="1"/>
    <col min="11778" max="11778" width="17.57421875" style="29" customWidth="1"/>
    <col min="11779" max="11782" width="9.140625" style="29" customWidth="1"/>
    <col min="11783" max="11783" width="10.8515625" style="29" customWidth="1"/>
    <col min="11784" max="11784" width="9.140625" style="29" customWidth="1"/>
    <col min="11785" max="11785" width="15.00390625" style="29" customWidth="1"/>
    <col min="11786" max="11786" width="14.7109375" style="29" customWidth="1"/>
    <col min="11787" max="11788" width="9.140625" style="29" customWidth="1"/>
    <col min="11789" max="11789" width="11.28125" style="29" customWidth="1"/>
    <col min="11790" max="11791" width="9.140625" style="29" customWidth="1"/>
    <col min="11792" max="11792" width="12.421875" style="29" customWidth="1"/>
    <col min="11793" max="11793" width="9.140625" style="29" customWidth="1"/>
    <col min="11794" max="11794" width="10.7109375" style="29" customWidth="1"/>
    <col min="11795" max="12032" width="9.140625" style="29" customWidth="1"/>
    <col min="12033" max="12033" width="5.57421875" style="29" customWidth="1"/>
    <col min="12034" max="12034" width="17.57421875" style="29" customWidth="1"/>
    <col min="12035" max="12038" width="9.140625" style="29" customWidth="1"/>
    <col min="12039" max="12039" width="10.8515625" style="29" customWidth="1"/>
    <col min="12040" max="12040" width="9.140625" style="29" customWidth="1"/>
    <col min="12041" max="12041" width="15.00390625" style="29" customWidth="1"/>
    <col min="12042" max="12042" width="14.7109375" style="29" customWidth="1"/>
    <col min="12043" max="12044" width="9.140625" style="29" customWidth="1"/>
    <col min="12045" max="12045" width="11.28125" style="29" customWidth="1"/>
    <col min="12046" max="12047" width="9.140625" style="29" customWidth="1"/>
    <col min="12048" max="12048" width="12.421875" style="29" customWidth="1"/>
    <col min="12049" max="12049" width="9.140625" style="29" customWidth="1"/>
    <col min="12050" max="12050" width="10.7109375" style="29" customWidth="1"/>
    <col min="12051" max="12288" width="9.140625" style="29" customWidth="1"/>
    <col min="12289" max="12289" width="5.57421875" style="29" customWidth="1"/>
    <col min="12290" max="12290" width="17.57421875" style="29" customWidth="1"/>
    <col min="12291" max="12294" width="9.140625" style="29" customWidth="1"/>
    <col min="12295" max="12295" width="10.8515625" style="29" customWidth="1"/>
    <col min="12296" max="12296" width="9.140625" style="29" customWidth="1"/>
    <col min="12297" max="12297" width="15.00390625" style="29" customWidth="1"/>
    <col min="12298" max="12298" width="14.7109375" style="29" customWidth="1"/>
    <col min="12299" max="12300" width="9.140625" style="29" customWidth="1"/>
    <col min="12301" max="12301" width="11.28125" style="29" customWidth="1"/>
    <col min="12302" max="12303" width="9.140625" style="29" customWidth="1"/>
    <col min="12304" max="12304" width="12.421875" style="29" customWidth="1"/>
    <col min="12305" max="12305" width="9.140625" style="29" customWidth="1"/>
    <col min="12306" max="12306" width="10.7109375" style="29" customWidth="1"/>
    <col min="12307" max="12544" width="9.140625" style="29" customWidth="1"/>
    <col min="12545" max="12545" width="5.57421875" style="29" customWidth="1"/>
    <col min="12546" max="12546" width="17.57421875" style="29" customWidth="1"/>
    <col min="12547" max="12550" width="9.140625" style="29" customWidth="1"/>
    <col min="12551" max="12551" width="10.8515625" style="29" customWidth="1"/>
    <col min="12552" max="12552" width="9.140625" style="29" customWidth="1"/>
    <col min="12553" max="12553" width="15.00390625" style="29" customWidth="1"/>
    <col min="12554" max="12554" width="14.7109375" style="29" customWidth="1"/>
    <col min="12555" max="12556" width="9.140625" style="29" customWidth="1"/>
    <col min="12557" max="12557" width="11.28125" style="29" customWidth="1"/>
    <col min="12558" max="12559" width="9.140625" style="29" customWidth="1"/>
    <col min="12560" max="12560" width="12.421875" style="29" customWidth="1"/>
    <col min="12561" max="12561" width="9.140625" style="29" customWidth="1"/>
    <col min="12562" max="12562" width="10.7109375" style="29" customWidth="1"/>
    <col min="12563" max="12800" width="9.140625" style="29" customWidth="1"/>
    <col min="12801" max="12801" width="5.57421875" style="29" customWidth="1"/>
    <col min="12802" max="12802" width="17.57421875" style="29" customWidth="1"/>
    <col min="12803" max="12806" width="9.140625" style="29" customWidth="1"/>
    <col min="12807" max="12807" width="10.8515625" style="29" customWidth="1"/>
    <col min="12808" max="12808" width="9.140625" style="29" customWidth="1"/>
    <col min="12809" max="12809" width="15.00390625" style="29" customWidth="1"/>
    <col min="12810" max="12810" width="14.7109375" style="29" customWidth="1"/>
    <col min="12811" max="12812" width="9.140625" style="29" customWidth="1"/>
    <col min="12813" max="12813" width="11.28125" style="29" customWidth="1"/>
    <col min="12814" max="12815" width="9.140625" style="29" customWidth="1"/>
    <col min="12816" max="12816" width="12.421875" style="29" customWidth="1"/>
    <col min="12817" max="12817" width="9.140625" style="29" customWidth="1"/>
    <col min="12818" max="12818" width="10.7109375" style="29" customWidth="1"/>
    <col min="12819" max="13056" width="9.140625" style="29" customWidth="1"/>
    <col min="13057" max="13057" width="5.57421875" style="29" customWidth="1"/>
    <col min="13058" max="13058" width="17.57421875" style="29" customWidth="1"/>
    <col min="13059" max="13062" width="9.140625" style="29" customWidth="1"/>
    <col min="13063" max="13063" width="10.8515625" style="29" customWidth="1"/>
    <col min="13064" max="13064" width="9.140625" style="29" customWidth="1"/>
    <col min="13065" max="13065" width="15.00390625" style="29" customWidth="1"/>
    <col min="13066" max="13066" width="14.7109375" style="29" customWidth="1"/>
    <col min="13067" max="13068" width="9.140625" style="29" customWidth="1"/>
    <col min="13069" max="13069" width="11.28125" style="29" customWidth="1"/>
    <col min="13070" max="13071" width="9.140625" style="29" customWidth="1"/>
    <col min="13072" max="13072" width="12.421875" style="29" customWidth="1"/>
    <col min="13073" max="13073" width="9.140625" style="29" customWidth="1"/>
    <col min="13074" max="13074" width="10.7109375" style="29" customWidth="1"/>
    <col min="13075" max="13312" width="9.140625" style="29" customWidth="1"/>
    <col min="13313" max="13313" width="5.57421875" style="29" customWidth="1"/>
    <col min="13314" max="13314" width="17.57421875" style="29" customWidth="1"/>
    <col min="13315" max="13318" width="9.140625" style="29" customWidth="1"/>
    <col min="13319" max="13319" width="10.8515625" style="29" customWidth="1"/>
    <col min="13320" max="13320" width="9.140625" style="29" customWidth="1"/>
    <col min="13321" max="13321" width="15.00390625" style="29" customWidth="1"/>
    <col min="13322" max="13322" width="14.7109375" style="29" customWidth="1"/>
    <col min="13323" max="13324" width="9.140625" style="29" customWidth="1"/>
    <col min="13325" max="13325" width="11.28125" style="29" customWidth="1"/>
    <col min="13326" max="13327" width="9.140625" style="29" customWidth="1"/>
    <col min="13328" max="13328" width="12.421875" style="29" customWidth="1"/>
    <col min="13329" max="13329" width="9.140625" style="29" customWidth="1"/>
    <col min="13330" max="13330" width="10.7109375" style="29" customWidth="1"/>
    <col min="13331" max="13568" width="9.140625" style="29" customWidth="1"/>
    <col min="13569" max="13569" width="5.57421875" style="29" customWidth="1"/>
    <col min="13570" max="13570" width="17.57421875" style="29" customWidth="1"/>
    <col min="13571" max="13574" width="9.140625" style="29" customWidth="1"/>
    <col min="13575" max="13575" width="10.8515625" style="29" customWidth="1"/>
    <col min="13576" max="13576" width="9.140625" style="29" customWidth="1"/>
    <col min="13577" max="13577" width="15.00390625" style="29" customWidth="1"/>
    <col min="13578" max="13578" width="14.7109375" style="29" customWidth="1"/>
    <col min="13579" max="13580" width="9.140625" style="29" customWidth="1"/>
    <col min="13581" max="13581" width="11.28125" style="29" customWidth="1"/>
    <col min="13582" max="13583" width="9.140625" style="29" customWidth="1"/>
    <col min="13584" max="13584" width="12.421875" style="29" customWidth="1"/>
    <col min="13585" max="13585" width="9.140625" style="29" customWidth="1"/>
    <col min="13586" max="13586" width="10.7109375" style="29" customWidth="1"/>
    <col min="13587" max="13824" width="9.140625" style="29" customWidth="1"/>
    <col min="13825" max="13825" width="5.57421875" style="29" customWidth="1"/>
    <col min="13826" max="13826" width="17.57421875" style="29" customWidth="1"/>
    <col min="13827" max="13830" width="9.140625" style="29" customWidth="1"/>
    <col min="13831" max="13831" width="10.8515625" style="29" customWidth="1"/>
    <col min="13832" max="13832" width="9.140625" style="29" customWidth="1"/>
    <col min="13833" max="13833" width="15.00390625" style="29" customWidth="1"/>
    <col min="13834" max="13834" width="14.7109375" style="29" customWidth="1"/>
    <col min="13835" max="13836" width="9.140625" style="29" customWidth="1"/>
    <col min="13837" max="13837" width="11.28125" style="29" customWidth="1"/>
    <col min="13838" max="13839" width="9.140625" style="29" customWidth="1"/>
    <col min="13840" max="13840" width="12.421875" style="29" customWidth="1"/>
    <col min="13841" max="13841" width="9.140625" style="29" customWidth="1"/>
    <col min="13842" max="13842" width="10.7109375" style="29" customWidth="1"/>
    <col min="13843" max="14080" width="9.140625" style="29" customWidth="1"/>
    <col min="14081" max="14081" width="5.57421875" style="29" customWidth="1"/>
    <col min="14082" max="14082" width="17.57421875" style="29" customWidth="1"/>
    <col min="14083" max="14086" width="9.140625" style="29" customWidth="1"/>
    <col min="14087" max="14087" width="10.8515625" style="29" customWidth="1"/>
    <col min="14088" max="14088" width="9.140625" style="29" customWidth="1"/>
    <col min="14089" max="14089" width="15.00390625" style="29" customWidth="1"/>
    <col min="14090" max="14090" width="14.7109375" style="29" customWidth="1"/>
    <col min="14091" max="14092" width="9.140625" style="29" customWidth="1"/>
    <col min="14093" max="14093" width="11.28125" style="29" customWidth="1"/>
    <col min="14094" max="14095" width="9.140625" style="29" customWidth="1"/>
    <col min="14096" max="14096" width="12.421875" style="29" customWidth="1"/>
    <col min="14097" max="14097" width="9.140625" style="29" customWidth="1"/>
    <col min="14098" max="14098" width="10.7109375" style="29" customWidth="1"/>
    <col min="14099" max="14336" width="9.140625" style="29" customWidth="1"/>
    <col min="14337" max="14337" width="5.57421875" style="29" customWidth="1"/>
    <col min="14338" max="14338" width="17.57421875" style="29" customWidth="1"/>
    <col min="14339" max="14342" width="9.140625" style="29" customWidth="1"/>
    <col min="14343" max="14343" width="10.8515625" style="29" customWidth="1"/>
    <col min="14344" max="14344" width="9.140625" style="29" customWidth="1"/>
    <col min="14345" max="14345" width="15.00390625" style="29" customWidth="1"/>
    <col min="14346" max="14346" width="14.7109375" style="29" customWidth="1"/>
    <col min="14347" max="14348" width="9.140625" style="29" customWidth="1"/>
    <col min="14349" max="14349" width="11.28125" style="29" customWidth="1"/>
    <col min="14350" max="14351" width="9.140625" style="29" customWidth="1"/>
    <col min="14352" max="14352" width="12.421875" style="29" customWidth="1"/>
    <col min="14353" max="14353" width="9.140625" style="29" customWidth="1"/>
    <col min="14354" max="14354" width="10.7109375" style="29" customWidth="1"/>
    <col min="14355" max="14592" width="9.140625" style="29" customWidth="1"/>
    <col min="14593" max="14593" width="5.57421875" style="29" customWidth="1"/>
    <col min="14594" max="14594" width="17.57421875" style="29" customWidth="1"/>
    <col min="14595" max="14598" width="9.140625" style="29" customWidth="1"/>
    <col min="14599" max="14599" width="10.8515625" style="29" customWidth="1"/>
    <col min="14600" max="14600" width="9.140625" style="29" customWidth="1"/>
    <col min="14601" max="14601" width="15.00390625" style="29" customWidth="1"/>
    <col min="14602" max="14602" width="14.7109375" style="29" customWidth="1"/>
    <col min="14603" max="14604" width="9.140625" style="29" customWidth="1"/>
    <col min="14605" max="14605" width="11.28125" style="29" customWidth="1"/>
    <col min="14606" max="14607" width="9.140625" style="29" customWidth="1"/>
    <col min="14608" max="14608" width="12.421875" style="29" customWidth="1"/>
    <col min="14609" max="14609" width="9.140625" style="29" customWidth="1"/>
    <col min="14610" max="14610" width="10.7109375" style="29" customWidth="1"/>
    <col min="14611" max="14848" width="9.140625" style="29" customWidth="1"/>
    <col min="14849" max="14849" width="5.57421875" style="29" customWidth="1"/>
    <col min="14850" max="14850" width="17.57421875" style="29" customWidth="1"/>
    <col min="14851" max="14854" width="9.140625" style="29" customWidth="1"/>
    <col min="14855" max="14855" width="10.8515625" style="29" customWidth="1"/>
    <col min="14856" max="14856" width="9.140625" style="29" customWidth="1"/>
    <col min="14857" max="14857" width="15.00390625" style="29" customWidth="1"/>
    <col min="14858" max="14858" width="14.7109375" style="29" customWidth="1"/>
    <col min="14859" max="14860" width="9.140625" style="29" customWidth="1"/>
    <col min="14861" max="14861" width="11.28125" style="29" customWidth="1"/>
    <col min="14862" max="14863" width="9.140625" style="29" customWidth="1"/>
    <col min="14864" max="14864" width="12.421875" style="29" customWidth="1"/>
    <col min="14865" max="14865" width="9.140625" style="29" customWidth="1"/>
    <col min="14866" max="14866" width="10.7109375" style="29" customWidth="1"/>
    <col min="14867" max="15104" width="9.140625" style="29" customWidth="1"/>
    <col min="15105" max="15105" width="5.57421875" style="29" customWidth="1"/>
    <col min="15106" max="15106" width="17.57421875" style="29" customWidth="1"/>
    <col min="15107" max="15110" width="9.140625" style="29" customWidth="1"/>
    <col min="15111" max="15111" width="10.8515625" style="29" customWidth="1"/>
    <col min="15112" max="15112" width="9.140625" style="29" customWidth="1"/>
    <col min="15113" max="15113" width="15.00390625" style="29" customWidth="1"/>
    <col min="15114" max="15114" width="14.7109375" style="29" customWidth="1"/>
    <col min="15115" max="15116" width="9.140625" style="29" customWidth="1"/>
    <col min="15117" max="15117" width="11.28125" style="29" customWidth="1"/>
    <col min="15118" max="15119" width="9.140625" style="29" customWidth="1"/>
    <col min="15120" max="15120" width="12.421875" style="29" customWidth="1"/>
    <col min="15121" max="15121" width="9.140625" style="29" customWidth="1"/>
    <col min="15122" max="15122" width="10.7109375" style="29" customWidth="1"/>
    <col min="15123" max="15360" width="9.140625" style="29" customWidth="1"/>
    <col min="15361" max="15361" width="5.57421875" style="29" customWidth="1"/>
    <col min="15362" max="15362" width="17.57421875" style="29" customWidth="1"/>
    <col min="15363" max="15366" width="9.140625" style="29" customWidth="1"/>
    <col min="15367" max="15367" width="10.8515625" style="29" customWidth="1"/>
    <col min="15368" max="15368" width="9.140625" style="29" customWidth="1"/>
    <col min="15369" max="15369" width="15.00390625" style="29" customWidth="1"/>
    <col min="15370" max="15370" width="14.7109375" style="29" customWidth="1"/>
    <col min="15371" max="15372" width="9.140625" style="29" customWidth="1"/>
    <col min="15373" max="15373" width="11.28125" style="29" customWidth="1"/>
    <col min="15374" max="15375" width="9.140625" style="29" customWidth="1"/>
    <col min="15376" max="15376" width="12.421875" style="29" customWidth="1"/>
    <col min="15377" max="15377" width="9.140625" style="29" customWidth="1"/>
    <col min="15378" max="15378" width="10.7109375" style="29" customWidth="1"/>
    <col min="15379" max="15616" width="9.140625" style="29" customWidth="1"/>
    <col min="15617" max="15617" width="5.57421875" style="29" customWidth="1"/>
    <col min="15618" max="15618" width="17.57421875" style="29" customWidth="1"/>
    <col min="15619" max="15622" width="9.140625" style="29" customWidth="1"/>
    <col min="15623" max="15623" width="10.8515625" style="29" customWidth="1"/>
    <col min="15624" max="15624" width="9.140625" style="29" customWidth="1"/>
    <col min="15625" max="15625" width="15.00390625" style="29" customWidth="1"/>
    <col min="15626" max="15626" width="14.7109375" style="29" customWidth="1"/>
    <col min="15627" max="15628" width="9.140625" style="29" customWidth="1"/>
    <col min="15629" max="15629" width="11.28125" style="29" customWidth="1"/>
    <col min="15630" max="15631" width="9.140625" style="29" customWidth="1"/>
    <col min="15632" max="15632" width="12.421875" style="29" customWidth="1"/>
    <col min="15633" max="15633" width="9.140625" style="29" customWidth="1"/>
    <col min="15634" max="15634" width="10.7109375" style="29" customWidth="1"/>
    <col min="15635" max="15872" width="9.140625" style="29" customWidth="1"/>
    <col min="15873" max="15873" width="5.57421875" style="29" customWidth="1"/>
    <col min="15874" max="15874" width="17.57421875" style="29" customWidth="1"/>
    <col min="15875" max="15878" width="9.140625" style="29" customWidth="1"/>
    <col min="15879" max="15879" width="10.8515625" style="29" customWidth="1"/>
    <col min="15880" max="15880" width="9.140625" style="29" customWidth="1"/>
    <col min="15881" max="15881" width="15.00390625" style="29" customWidth="1"/>
    <col min="15882" max="15882" width="14.7109375" style="29" customWidth="1"/>
    <col min="15883" max="15884" width="9.140625" style="29" customWidth="1"/>
    <col min="15885" max="15885" width="11.28125" style="29" customWidth="1"/>
    <col min="15886" max="15887" width="9.140625" style="29" customWidth="1"/>
    <col min="15888" max="15888" width="12.421875" style="29" customWidth="1"/>
    <col min="15889" max="15889" width="9.140625" style="29" customWidth="1"/>
    <col min="15890" max="15890" width="10.7109375" style="29" customWidth="1"/>
    <col min="15891" max="16128" width="9.140625" style="29" customWidth="1"/>
    <col min="16129" max="16129" width="5.57421875" style="29" customWidth="1"/>
    <col min="16130" max="16130" width="17.57421875" style="29" customWidth="1"/>
    <col min="16131" max="16134" width="9.140625" style="29" customWidth="1"/>
    <col min="16135" max="16135" width="10.8515625" style="29" customWidth="1"/>
    <col min="16136" max="16136" width="9.140625" style="29" customWidth="1"/>
    <col min="16137" max="16137" width="15.00390625" style="29" customWidth="1"/>
    <col min="16138" max="16138" width="14.7109375" style="29" customWidth="1"/>
    <col min="16139" max="16140" width="9.140625" style="29" customWidth="1"/>
    <col min="16141" max="16141" width="11.28125" style="29" customWidth="1"/>
    <col min="16142" max="16143" width="9.140625" style="29" customWidth="1"/>
    <col min="16144" max="16144" width="12.421875" style="29" customWidth="1"/>
    <col min="16145" max="16145" width="9.140625" style="29" customWidth="1"/>
    <col min="16146" max="16146" width="10.7109375" style="29" customWidth="1"/>
    <col min="16147" max="16384" width="9.140625" style="29" customWidth="1"/>
  </cols>
  <sheetData>
    <row r="1" spans="2:3" ht="15.75">
      <c r="B1" s="217"/>
      <c r="C1" s="217"/>
    </row>
    <row r="2" spans="2:3" ht="15.75">
      <c r="B2" s="219" t="s">
        <v>154</v>
      </c>
      <c r="C2" s="217"/>
    </row>
    <row r="3" spans="2:3" ht="15.75">
      <c r="B3" s="219" t="s">
        <v>153</v>
      </c>
      <c r="C3" s="220"/>
    </row>
    <row r="4" spans="2:3" ht="16.5" thickBot="1">
      <c r="B4" s="221"/>
      <c r="C4" s="220"/>
    </row>
    <row r="5" spans="2:3" ht="19.5" thickBot="1">
      <c r="B5" s="140"/>
      <c r="C5" s="222" t="s">
        <v>122</v>
      </c>
    </row>
    <row r="6" spans="2:3" ht="18.75">
      <c r="B6" s="222"/>
      <c r="C6" s="222"/>
    </row>
    <row r="7" spans="2:3" ht="35.25" customHeight="1">
      <c r="B7" s="223" t="s">
        <v>152</v>
      </c>
      <c r="C7" s="224"/>
    </row>
    <row r="8" spans="2:26" s="164" customFormat="1" ht="65.25" customHeight="1">
      <c r="B8" s="356" t="s">
        <v>131</v>
      </c>
      <c r="C8" s="354" t="s">
        <v>119</v>
      </c>
      <c r="D8" s="354" t="s">
        <v>132</v>
      </c>
      <c r="E8" s="354" t="s">
        <v>133</v>
      </c>
      <c r="F8" s="354" t="s">
        <v>134</v>
      </c>
      <c r="G8" s="354" t="s">
        <v>135</v>
      </c>
      <c r="H8" s="354" t="s">
        <v>176</v>
      </c>
      <c r="I8" s="354" t="s">
        <v>182</v>
      </c>
      <c r="J8" s="354" t="s">
        <v>136</v>
      </c>
      <c r="K8" s="354"/>
      <c r="L8" s="354"/>
      <c r="M8" s="354"/>
      <c r="N8" s="354"/>
      <c r="O8" s="354"/>
      <c r="P8" s="354"/>
      <c r="Q8" s="354"/>
      <c r="R8" s="354"/>
      <c r="S8" s="354"/>
      <c r="T8" s="354"/>
      <c r="U8" s="354" t="s">
        <v>137</v>
      </c>
      <c r="V8" s="354"/>
      <c r="W8" s="355"/>
      <c r="X8" s="352" t="s">
        <v>169</v>
      </c>
      <c r="Y8" s="228"/>
      <c r="Z8" s="228"/>
    </row>
    <row r="9" spans="2:24" s="164" customFormat="1" ht="38.25">
      <c r="B9" s="356"/>
      <c r="C9" s="354"/>
      <c r="D9" s="354"/>
      <c r="E9" s="354"/>
      <c r="F9" s="354"/>
      <c r="G9" s="354"/>
      <c r="H9" s="354"/>
      <c r="I9" s="354"/>
      <c r="J9" s="226" t="s">
        <v>138</v>
      </c>
      <c r="K9" s="226" t="s">
        <v>139</v>
      </c>
      <c r="L9" s="226" t="s">
        <v>140</v>
      </c>
      <c r="M9" s="226" t="s">
        <v>141</v>
      </c>
      <c r="N9" s="226" t="s">
        <v>142</v>
      </c>
      <c r="O9" s="226" t="s">
        <v>143</v>
      </c>
      <c r="P9" s="226" t="s">
        <v>144</v>
      </c>
      <c r="Q9" s="226" t="s">
        <v>145</v>
      </c>
      <c r="R9" s="226" t="s">
        <v>146</v>
      </c>
      <c r="S9" s="226" t="s">
        <v>147</v>
      </c>
      <c r="T9" s="226" t="s">
        <v>148</v>
      </c>
      <c r="U9" s="226" t="s">
        <v>149</v>
      </c>
      <c r="V9" s="226" t="s">
        <v>150</v>
      </c>
      <c r="W9" s="226" t="s">
        <v>151</v>
      </c>
      <c r="X9" s="353"/>
    </row>
    <row r="10" spans="2:24" ht="15">
      <c r="B10" s="227">
        <v>1</v>
      </c>
      <c r="C10" s="227">
        <v>2</v>
      </c>
      <c r="D10" s="227">
        <v>3</v>
      </c>
      <c r="E10" s="227">
        <v>4</v>
      </c>
      <c r="F10" s="227">
        <v>5</v>
      </c>
      <c r="G10" s="227">
        <v>6</v>
      </c>
      <c r="H10" s="227">
        <v>7</v>
      </c>
      <c r="I10" s="227">
        <v>8</v>
      </c>
      <c r="J10" s="227">
        <v>9</v>
      </c>
      <c r="K10" s="227">
        <v>10</v>
      </c>
      <c r="L10" s="227">
        <v>11</v>
      </c>
      <c r="M10" s="227">
        <v>12</v>
      </c>
      <c r="N10" s="227">
        <v>13</v>
      </c>
      <c r="O10" s="227">
        <v>14</v>
      </c>
      <c r="P10" s="227">
        <v>15</v>
      </c>
      <c r="Q10" s="227">
        <v>16</v>
      </c>
      <c r="R10" s="227">
        <v>17</v>
      </c>
      <c r="S10" s="227">
        <v>18</v>
      </c>
      <c r="T10" s="227">
        <v>19</v>
      </c>
      <c r="U10" s="227">
        <v>20</v>
      </c>
      <c r="V10" s="227">
        <v>21</v>
      </c>
      <c r="W10" s="227">
        <v>22</v>
      </c>
      <c r="X10" s="227">
        <v>23</v>
      </c>
    </row>
    <row r="11" spans="2:109" s="165" customFormat="1" ht="12.75" customHeight="1">
      <c r="B11" s="248">
        <v>1</v>
      </c>
      <c r="C11" s="249">
        <v>2248862</v>
      </c>
      <c r="D11" s="250" t="s">
        <v>259</v>
      </c>
      <c r="E11" s="251" t="s">
        <v>407</v>
      </c>
      <c r="F11" s="251"/>
      <c r="G11" s="251"/>
      <c r="H11" s="251">
        <v>2001</v>
      </c>
      <c r="I11" s="251"/>
      <c r="J11" s="248"/>
      <c r="K11" s="252"/>
      <c r="L11" s="252"/>
      <c r="M11" s="253"/>
      <c r="N11" s="253"/>
      <c r="O11" s="253"/>
      <c r="P11" s="248"/>
      <c r="Q11" s="248">
        <v>1</v>
      </c>
      <c r="R11" s="248"/>
      <c r="S11" s="248"/>
      <c r="T11" s="253"/>
      <c r="U11" s="253"/>
      <c r="V11" s="253"/>
      <c r="W11" s="253"/>
      <c r="X11" s="254" t="s">
        <v>263</v>
      </c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  <c r="AR11" s="255"/>
      <c r="AS11" s="255"/>
      <c r="AT11" s="255"/>
      <c r="AU11" s="255"/>
      <c r="AV11" s="255"/>
      <c r="AW11" s="255"/>
      <c r="AX11" s="255"/>
      <c r="AY11" s="255"/>
      <c r="AZ11" s="255"/>
      <c r="BA11" s="255"/>
      <c r="BB11" s="255"/>
      <c r="BC11" s="255"/>
      <c r="BD11" s="255"/>
      <c r="BE11" s="255"/>
      <c r="BF11" s="255"/>
      <c r="BG11" s="255"/>
      <c r="BH11" s="255"/>
      <c r="BI11" s="255"/>
      <c r="BJ11" s="255"/>
      <c r="BK11" s="255"/>
      <c r="BL11" s="255"/>
      <c r="BM11" s="255"/>
      <c r="BN11" s="255"/>
      <c r="BO11" s="255"/>
      <c r="BP11" s="255"/>
      <c r="BQ11" s="255"/>
      <c r="BR11" s="255"/>
      <c r="BS11" s="255"/>
      <c r="BT11" s="255"/>
      <c r="BU11" s="255"/>
      <c r="BV11" s="255"/>
      <c r="BW11" s="255"/>
      <c r="BX11" s="255"/>
      <c r="BY11" s="255"/>
      <c r="BZ11" s="255"/>
      <c r="CA11" s="255"/>
      <c r="CB11" s="255"/>
      <c r="CC11" s="255"/>
      <c r="CD11" s="255"/>
      <c r="CE11" s="255"/>
      <c r="CF11" s="255"/>
      <c r="CG11" s="255"/>
      <c r="CH11" s="255"/>
      <c r="CI11" s="255"/>
      <c r="CJ11" s="255"/>
      <c r="CK11" s="255"/>
      <c r="CL11" s="255"/>
      <c r="CM11" s="255"/>
      <c r="CN11" s="255"/>
      <c r="CO11" s="255"/>
      <c r="CP11" s="255"/>
      <c r="CQ11" s="255"/>
      <c r="CR11" s="255"/>
      <c r="CS11" s="255"/>
      <c r="CT11" s="255"/>
      <c r="CU11" s="255"/>
      <c r="CV11" s="255"/>
      <c r="CW11" s="255"/>
      <c r="CX11" s="255"/>
      <c r="CY11" s="255"/>
      <c r="CZ11" s="255"/>
      <c r="DA11" s="255"/>
      <c r="DB11" s="255"/>
      <c r="DC11" s="255"/>
      <c r="DD11" s="255"/>
      <c r="DE11" s="255"/>
    </row>
    <row r="12" spans="2:109" s="165" customFormat="1" ht="12.75" customHeight="1">
      <c r="B12" s="248"/>
      <c r="C12" s="249" t="s">
        <v>258</v>
      </c>
      <c r="D12" s="250" t="s">
        <v>259</v>
      </c>
      <c r="E12" s="251" t="s">
        <v>260</v>
      </c>
      <c r="F12" s="251"/>
      <c r="G12" s="251" t="s">
        <v>189</v>
      </c>
      <c r="H12" s="251">
        <v>1970</v>
      </c>
      <c r="I12" s="251"/>
      <c r="J12" s="248"/>
      <c r="K12" s="252"/>
      <c r="L12" s="252"/>
      <c r="M12" s="253"/>
      <c r="N12" s="253"/>
      <c r="O12" s="253"/>
      <c r="P12" s="248"/>
      <c r="Q12" s="248"/>
      <c r="R12" s="248"/>
      <c r="S12" s="248"/>
      <c r="T12" s="253"/>
      <c r="U12" s="253">
        <v>1</v>
      </c>
      <c r="V12" s="253" t="s">
        <v>261</v>
      </c>
      <c r="W12" s="253" t="s">
        <v>262</v>
      </c>
      <c r="X12" s="254" t="s">
        <v>263</v>
      </c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5"/>
      <c r="BA12" s="255"/>
      <c r="BB12" s="255"/>
      <c r="BC12" s="255"/>
      <c r="BD12" s="255"/>
      <c r="BE12" s="255"/>
      <c r="BF12" s="255"/>
      <c r="BG12" s="255"/>
      <c r="BH12" s="255"/>
      <c r="BI12" s="255"/>
      <c r="BJ12" s="255"/>
      <c r="BK12" s="255"/>
      <c r="BL12" s="255"/>
      <c r="BM12" s="255"/>
      <c r="BN12" s="255"/>
      <c r="BO12" s="255"/>
      <c r="BP12" s="255"/>
      <c r="BQ12" s="255"/>
      <c r="BR12" s="255"/>
      <c r="BS12" s="255"/>
      <c r="BT12" s="255"/>
      <c r="BU12" s="255"/>
      <c r="BV12" s="255"/>
      <c r="BW12" s="255"/>
      <c r="BX12" s="255"/>
      <c r="BY12" s="255"/>
      <c r="BZ12" s="255"/>
      <c r="CA12" s="255"/>
      <c r="CB12" s="255"/>
      <c r="CC12" s="255"/>
      <c r="CD12" s="255"/>
      <c r="CE12" s="255"/>
      <c r="CF12" s="255"/>
      <c r="CG12" s="255"/>
      <c r="CH12" s="255"/>
      <c r="CI12" s="255"/>
      <c r="CJ12" s="255"/>
      <c r="CK12" s="255"/>
      <c r="CL12" s="255"/>
      <c r="CM12" s="255"/>
      <c r="CN12" s="255"/>
      <c r="CO12" s="255"/>
      <c r="CP12" s="255"/>
      <c r="CQ12" s="255"/>
      <c r="CR12" s="255"/>
      <c r="CS12" s="255"/>
      <c r="CT12" s="255"/>
      <c r="CU12" s="255"/>
      <c r="CV12" s="255"/>
      <c r="CW12" s="255"/>
      <c r="CX12" s="255"/>
      <c r="CY12" s="255"/>
      <c r="CZ12" s="255"/>
      <c r="DA12" s="255"/>
      <c r="DB12" s="255"/>
      <c r="DC12" s="255"/>
      <c r="DD12" s="255"/>
      <c r="DE12" s="255"/>
    </row>
    <row r="13" spans="2:109" s="165" customFormat="1" ht="12.75" customHeight="1">
      <c r="B13" s="248"/>
      <c r="C13" s="249" t="s">
        <v>264</v>
      </c>
      <c r="D13" s="250" t="s">
        <v>265</v>
      </c>
      <c r="E13" s="251" t="s">
        <v>195</v>
      </c>
      <c r="F13" s="251">
        <v>100</v>
      </c>
      <c r="G13" s="251" t="s">
        <v>189</v>
      </c>
      <c r="H13" s="251">
        <v>1980</v>
      </c>
      <c r="I13" s="251"/>
      <c r="J13" s="248"/>
      <c r="K13" s="252">
        <v>2</v>
      </c>
      <c r="L13" s="252" t="s">
        <v>188</v>
      </c>
      <c r="M13" s="253"/>
      <c r="N13" s="253"/>
      <c r="O13" s="253">
        <v>6</v>
      </c>
      <c r="P13" s="248" t="s">
        <v>266</v>
      </c>
      <c r="Q13" s="248">
        <v>6</v>
      </c>
      <c r="R13" s="248" t="s">
        <v>267</v>
      </c>
      <c r="S13" s="248">
        <v>86</v>
      </c>
      <c r="T13" s="253">
        <v>4</v>
      </c>
      <c r="U13" s="253">
        <v>1</v>
      </c>
      <c r="V13" s="253" t="s">
        <v>261</v>
      </c>
      <c r="W13" s="253" t="s">
        <v>262</v>
      </c>
      <c r="X13" s="254" t="s">
        <v>263</v>
      </c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  <c r="BC13" s="255"/>
      <c r="BD13" s="255"/>
      <c r="BE13" s="255"/>
      <c r="BF13" s="255"/>
      <c r="BG13" s="255"/>
      <c r="BH13" s="255"/>
      <c r="BI13" s="255"/>
      <c r="BJ13" s="255"/>
      <c r="BK13" s="255"/>
      <c r="BL13" s="255"/>
      <c r="BM13" s="255"/>
      <c r="BN13" s="255"/>
      <c r="BO13" s="255"/>
      <c r="BP13" s="255"/>
      <c r="BQ13" s="255"/>
      <c r="BR13" s="255"/>
      <c r="BS13" s="255"/>
      <c r="BT13" s="255"/>
      <c r="BU13" s="255"/>
      <c r="BV13" s="255"/>
      <c r="BW13" s="255"/>
      <c r="BX13" s="255"/>
      <c r="BY13" s="255"/>
      <c r="BZ13" s="255"/>
      <c r="CA13" s="255"/>
      <c r="CB13" s="255"/>
      <c r="CC13" s="255"/>
      <c r="CD13" s="255"/>
      <c r="CE13" s="255"/>
      <c r="CF13" s="255"/>
      <c r="CG13" s="255"/>
      <c r="CH13" s="255"/>
      <c r="CI13" s="255"/>
      <c r="CJ13" s="255"/>
      <c r="CK13" s="255"/>
      <c r="CL13" s="255"/>
      <c r="CM13" s="255"/>
      <c r="CN13" s="255"/>
      <c r="CO13" s="255"/>
      <c r="CP13" s="255"/>
      <c r="CQ13" s="255"/>
      <c r="CR13" s="255"/>
      <c r="CS13" s="255"/>
      <c r="CT13" s="255"/>
      <c r="CU13" s="255"/>
      <c r="CV13" s="255"/>
      <c r="CW13" s="255"/>
      <c r="CX13" s="255"/>
      <c r="CY13" s="255"/>
      <c r="CZ13" s="255"/>
      <c r="DA13" s="255"/>
      <c r="DB13" s="255"/>
      <c r="DC13" s="255"/>
      <c r="DD13" s="255"/>
      <c r="DE13" s="255"/>
    </row>
    <row r="14" spans="2:109" s="165" customFormat="1" ht="12.75" customHeight="1">
      <c r="B14" s="166"/>
      <c r="C14" s="127"/>
      <c r="D14" s="257"/>
      <c r="E14" s="126"/>
      <c r="F14" s="126"/>
      <c r="G14" s="126"/>
      <c r="H14" s="126"/>
      <c r="I14" s="126"/>
      <c r="J14" s="166"/>
      <c r="K14" s="128"/>
      <c r="L14" s="128"/>
      <c r="M14" s="167"/>
      <c r="N14" s="167"/>
      <c r="O14" s="167"/>
      <c r="P14" s="166" t="s">
        <v>268</v>
      </c>
      <c r="Q14" s="166">
        <v>10</v>
      </c>
      <c r="R14" s="166" t="s">
        <v>269</v>
      </c>
      <c r="S14" s="166">
        <v>78</v>
      </c>
      <c r="T14" s="167"/>
      <c r="U14" s="167"/>
      <c r="V14" s="167"/>
      <c r="W14" s="167"/>
      <c r="X14" s="229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  <c r="BB14" s="255"/>
      <c r="BC14" s="255"/>
      <c r="BD14" s="255"/>
      <c r="BE14" s="255"/>
      <c r="BF14" s="255"/>
      <c r="BG14" s="255"/>
      <c r="BH14" s="255"/>
      <c r="BI14" s="255"/>
      <c r="BJ14" s="255"/>
      <c r="BK14" s="255"/>
      <c r="BL14" s="255"/>
      <c r="BM14" s="255"/>
      <c r="BN14" s="255"/>
      <c r="BO14" s="255"/>
      <c r="BP14" s="255"/>
      <c r="BQ14" s="255"/>
      <c r="BR14" s="255"/>
      <c r="BS14" s="255"/>
      <c r="BT14" s="255"/>
      <c r="BU14" s="255"/>
      <c r="BV14" s="255"/>
      <c r="BW14" s="255"/>
      <c r="BX14" s="255"/>
      <c r="BY14" s="255"/>
      <c r="BZ14" s="255"/>
      <c r="CA14" s="255"/>
      <c r="CB14" s="255"/>
      <c r="CC14" s="255"/>
      <c r="CD14" s="255"/>
      <c r="CE14" s="255"/>
      <c r="CF14" s="255"/>
      <c r="CG14" s="255"/>
      <c r="CH14" s="255"/>
      <c r="CI14" s="255"/>
      <c r="CJ14" s="255"/>
      <c r="CK14" s="255"/>
      <c r="CL14" s="255"/>
      <c r="CM14" s="255"/>
      <c r="CN14" s="255"/>
      <c r="CO14" s="255"/>
      <c r="CP14" s="255"/>
      <c r="CQ14" s="255"/>
      <c r="CR14" s="255"/>
      <c r="CS14" s="255"/>
      <c r="CT14" s="255"/>
      <c r="CU14" s="255"/>
      <c r="CV14" s="255"/>
      <c r="CW14" s="255"/>
      <c r="CX14" s="255"/>
      <c r="CY14" s="255"/>
      <c r="CZ14" s="255"/>
      <c r="DA14" s="255"/>
      <c r="DB14" s="255"/>
      <c r="DC14" s="255"/>
      <c r="DD14" s="255"/>
      <c r="DE14" s="255"/>
    </row>
    <row r="15" spans="2:109" s="165" customFormat="1" ht="12.75" customHeight="1">
      <c r="B15" s="166"/>
      <c r="C15" s="127"/>
      <c r="D15" s="257"/>
      <c r="E15" s="126"/>
      <c r="F15" s="126"/>
      <c r="G15" s="126"/>
      <c r="H15" s="126"/>
      <c r="I15" s="126"/>
      <c r="J15" s="166"/>
      <c r="K15" s="128"/>
      <c r="L15" s="128"/>
      <c r="M15" s="167"/>
      <c r="N15" s="167"/>
      <c r="O15" s="167"/>
      <c r="P15" s="166" t="s">
        <v>270</v>
      </c>
      <c r="Q15" s="166">
        <v>1</v>
      </c>
      <c r="R15" s="166" t="s">
        <v>271</v>
      </c>
      <c r="S15" s="166">
        <v>36</v>
      </c>
      <c r="T15" s="167"/>
      <c r="U15" s="167"/>
      <c r="V15" s="167"/>
      <c r="W15" s="167"/>
      <c r="X15" s="229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  <c r="AT15" s="255"/>
      <c r="AU15" s="255"/>
      <c r="AV15" s="255"/>
      <c r="AW15" s="255"/>
      <c r="AX15" s="255"/>
      <c r="AY15" s="255"/>
      <c r="AZ15" s="255"/>
      <c r="BA15" s="255"/>
      <c r="BB15" s="255"/>
      <c r="BC15" s="255"/>
      <c r="BD15" s="255"/>
      <c r="BE15" s="255"/>
      <c r="BF15" s="255"/>
      <c r="BG15" s="255"/>
      <c r="BH15" s="255"/>
      <c r="BI15" s="255"/>
      <c r="BJ15" s="255"/>
      <c r="BK15" s="255"/>
      <c r="BL15" s="255"/>
      <c r="BM15" s="255"/>
      <c r="BN15" s="255"/>
      <c r="BO15" s="255"/>
      <c r="BP15" s="255"/>
      <c r="BQ15" s="255"/>
      <c r="BR15" s="255"/>
      <c r="BS15" s="255"/>
      <c r="BT15" s="255"/>
      <c r="BU15" s="255"/>
      <c r="BV15" s="255"/>
      <c r="BW15" s="255"/>
      <c r="BX15" s="255"/>
      <c r="BY15" s="255"/>
      <c r="BZ15" s="255"/>
      <c r="CA15" s="255"/>
      <c r="CB15" s="255"/>
      <c r="CC15" s="255"/>
      <c r="CD15" s="255"/>
      <c r="CE15" s="255"/>
      <c r="CF15" s="255"/>
      <c r="CG15" s="255"/>
      <c r="CH15" s="255"/>
      <c r="CI15" s="255"/>
      <c r="CJ15" s="255"/>
      <c r="CK15" s="255"/>
      <c r="CL15" s="255"/>
      <c r="CM15" s="255"/>
      <c r="CN15" s="255"/>
      <c r="CO15" s="255"/>
      <c r="CP15" s="255"/>
      <c r="CQ15" s="255"/>
      <c r="CR15" s="255"/>
      <c r="CS15" s="255"/>
      <c r="CT15" s="255"/>
      <c r="CU15" s="255"/>
      <c r="CV15" s="255"/>
      <c r="CW15" s="255"/>
      <c r="CX15" s="255"/>
      <c r="CY15" s="255"/>
      <c r="CZ15" s="255"/>
      <c r="DA15" s="255"/>
      <c r="DB15" s="255"/>
      <c r="DC15" s="255"/>
      <c r="DD15" s="255"/>
      <c r="DE15" s="255"/>
    </row>
    <row r="16" spans="2:109" s="165" customFormat="1" ht="12.75" customHeight="1">
      <c r="B16" s="166"/>
      <c r="C16" s="127"/>
      <c r="D16" s="257"/>
      <c r="E16" s="126"/>
      <c r="F16" s="126"/>
      <c r="G16" s="126"/>
      <c r="H16" s="126"/>
      <c r="I16" s="126"/>
      <c r="J16" s="166"/>
      <c r="K16" s="128"/>
      <c r="L16" s="128"/>
      <c r="M16" s="167"/>
      <c r="N16" s="167"/>
      <c r="O16" s="167"/>
      <c r="P16" s="166" t="s">
        <v>272</v>
      </c>
      <c r="Q16" s="166">
        <v>1</v>
      </c>
      <c r="R16" s="166" t="s">
        <v>273</v>
      </c>
      <c r="S16" s="166">
        <v>36</v>
      </c>
      <c r="T16" s="167"/>
      <c r="U16" s="167"/>
      <c r="V16" s="167"/>
      <c r="W16" s="167"/>
      <c r="X16" s="229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  <c r="AI16" s="255"/>
      <c r="AJ16" s="255"/>
      <c r="AK16" s="255"/>
      <c r="AL16" s="255"/>
      <c r="AM16" s="255"/>
      <c r="AN16" s="255"/>
      <c r="AO16" s="255"/>
      <c r="AP16" s="255"/>
      <c r="AQ16" s="255"/>
      <c r="AR16" s="255"/>
      <c r="AS16" s="255"/>
      <c r="AT16" s="255"/>
      <c r="AU16" s="255"/>
      <c r="AV16" s="255"/>
      <c r="AW16" s="255"/>
      <c r="AX16" s="255"/>
      <c r="AY16" s="255"/>
      <c r="AZ16" s="255"/>
      <c r="BA16" s="255"/>
      <c r="BB16" s="255"/>
      <c r="BC16" s="255"/>
      <c r="BD16" s="255"/>
      <c r="BE16" s="255"/>
      <c r="BF16" s="255"/>
      <c r="BG16" s="255"/>
      <c r="BH16" s="255"/>
      <c r="BI16" s="255"/>
      <c r="BJ16" s="255"/>
      <c r="BK16" s="255"/>
      <c r="BL16" s="255"/>
      <c r="BM16" s="255"/>
      <c r="BN16" s="255"/>
      <c r="BO16" s="255"/>
      <c r="BP16" s="255"/>
      <c r="BQ16" s="255"/>
      <c r="BR16" s="255"/>
      <c r="BS16" s="255"/>
      <c r="BT16" s="255"/>
      <c r="BU16" s="255"/>
      <c r="BV16" s="255"/>
      <c r="BW16" s="255"/>
      <c r="BX16" s="255"/>
      <c r="BY16" s="255"/>
      <c r="BZ16" s="255"/>
      <c r="CA16" s="255"/>
      <c r="CB16" s="255"/>
      <c r="CC16" s="255"/>
      <c r="CD16" s="255"/>
      <c r="CE16" s="255"/>
      <c r="CF16" s="255"/>
      <c r="CG16" s="255"/>
      <c r="CH16" s="255"/>
      <c r="CI16" s="255"/>
      <c r="CJ16" s="255"/>
      <c r="CK16" s="255"/>
      <c r="CL16" s="255"/>
      <c r="CM16" s="255"/>
      <c r="CN16" s="255"/>
      <c r="CO16" s="255"/>
      <c r="CP16" s="255"/>
      <c r="CQ16" s="255"/>
      <c r="CR16" s="255"/>
      <c r="CS16" s="255"/>
      <c r="CT16" s="255"/>
      <c r="CU16" s="255"/>
      <c r="CV16" s="255"/>
      <c r="CW16" s="255"/>
      <c r="CX16" s="255"/>
      <c r="CY16" s="255"/>
      <c r="CZ16" s="255"/>
      <c r="DA16" s="255"/>
      <c r="DB16" s="255"/>
      <c r="DC16" s="255"/>
      <c r="DD16" s="255"/>
      <c r="DE16" s="255"/>
    </row>
    <row r="17" spans="2:109" s="165" customFormat="1" ht="12.75" customHeight="1">
      <c r="B17" s="166"/>
      <c r="C17" s="127"/>
      <c r="D17" s="257"/>
      <c r="E17" s="126"/>
      <c r="F17" s="126"/>
      <c r="G17" s="126"/>
      <c r="H17" s="126"/>
      <c r="I17" s="126"/>
      <c r="J17" s="166"/>
      <c r="K17" s="128"/>
      <c r="L17" s="128"/>
      <c r="M17" s="167"/>
      <c r="N17" s="167"/>
      <c r="O17" s="167"/>
      <c r="P17" s="166" t="s">
        <v>274</v>
      </c>
      <c r="Q17" s="166">
        <v>1</v>
      </c>
      <c r="R17" s="166" t="s">
        <v>275</v>
      </c>
      <c r="S17" s="166">
        <v>6</v>
      </c>
      <c r="T17" s="167"/>
      <c r="U17" s="167"/>
      <c r="V17" s="167"/>
      <c r="W17" s="167"/>
      <c r="X17" s="229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  <c r="AY17" s="255"/>
      <c r="AZ17" s="255"/>
      <c r="BA17" s="255"/>
      <c r="BB17" s="255"/>
      <c r="BC17" s="255"/>
      <c r="BD17" s="255"/>
      <c r="BE17" s="255"/>
      <c r="BF17" s="255"/>
      <c r="BG17" s="255"/>
      <c r="BH17" s="255"/>
      <c r="BI17" s="255"/>
      <c r="BJ17" s="255"/>
      <c r="BK17" s="255"/>
      <c r="BL17" s="255"/>
      <c r="BM17" s="255"/>
      <c r="BN17" s="255"/>
      <c r="BO17" s="255"/>
      <c r="BP17" s="255"/>
      <c r="BQ17" s="255"/>
      <c r="BR17" s="255"/>
      <c r="BS17" s="255"/>
      <c r="BT17" s="255"/>
      <c r="BU17" s="255"/>
      <c r="BV17" s="255"/>
      <c r="BW17" s="255"/>
      <c r="BX17" s="255"/>
      <c r="BY17" s="255"/>
      <c r="BZ17" s="255"/>
      <c r="CA17" s="255"/>
      <c r="CB17" s="255"/>
      <c r="CC17" s="255"/>
      <c r="CD17" s="255"/>
      <c r="CE17" s="255"/>
      <c r="CF17" s="255"/>
      <c r="CG17" s="255"/>
      <c r="CH17" s="255"/>
      <c r="CI17" s="255"/>
      <c r="CJ17" s="255"/>
      <c r="CK17" s="255"/>
      <c r="CL17" s="255"/>
      <c r="CM17" s="255"/>
      <c r="CN17" s="255"/>
      <c r="CO17" s="255"/>
      <c r="CP17" s="255"/>
      <c r="CQ17" s="255"/>
      <c r="CR17" s="255"/>
      <c r="CS17" s="255"/>
      <c r="CT17" s="255"/>
      <c r="CU17" s="255"/>
      <c r="CV17" s="255"/>
      <c r="CW17" s="255"/>
      <c r="CX17" s="255"/>
      <c r="CY17" s="255"/>
      <c r="CZ17" s="255"/>
      <c r="DA17" s="255"/>
      <c r="DB17" s="255"/>
      <c r="DC17" s="255"/>
      <c r="DD17" s="255"/>
      <c r="DE17" s="255"/>
    </row>
    <row r="18" spans="2:109" s="165" customFormat="1" ht="12.75" customHeight="1">
      <c r="B18" s="166"/>
      <c r="C18" s="127"/>
      <c r="D18" s="257"/>
      <c r="E18" s="126"/>
      <c r="F18" s="126"/>
      <c r="G18" s="126"/>
      <c r="H18" s="126"/>
      <c r="I18" s="126"/>
      <c r="J18" s="166"/>
      <c r="K18" s="128"/>
      <c r="L18" s="128"/>
      <c r="M18" s="167"/>
      <c r="N18" s="167"/>
      <c r="O18" s="167"/>
      <c r="P18" s="166" t="s">
        <v>276</v>
      </c>
      <c r="Q18" s="166">
        <v>2</v>
      </c>
      <c r="R18" s="166" t="s">
        <v>277</v>
      </c>
      <c r="S18" s="166">
        <v>18</v>
      </c>
      <c r="T18" s="167"/>
      <c r="U18" s="167"/>
      <c r="V18" s="167"/>
      <c r="W18" s="167"/>
      <c r="X18" s="229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  <c r="BA18" s="255"/>
      <c r="BB18" s="255"/>
      <c r="BC18" s="255"/>
      <c r="BD18" s="255"/>
      <c r="BE18" s="255"/>
      <c r="BF18" s="255"/>
      <c r="BG18" s="255"/>
      <c r="BH18" s="255"/>
      <c r="BI18" s="255"/>
      <c r="BJ18" s="255"/>
      <c r="BK18" s="255"/>
      <c r="BL18" s="255"/>
      <c r="BM18" s="255"/>
      <c r="BN18" s="255"/>
      <c r="BO18" s="255"/>
      <c r="BP18" s="255"/>
      <c r="BQ18" s="255"/>
      <c r="BR18" s="255"/>
      <c r="BS18" s="255"/>
      <c r="BT18" s="255"/>
      <c r="BU18" s="255"/>
      <c r="BV18" s="255"/>
      <c r="BW18" s="255"/>
      <c r="BX18" s="255"/>
      <c r="BY18" s="255"/>
      <c r="BZ18" s="255"/>
      <c r="CA18" s="255"/>
      <c r="CB18" s="255"/>
      <c r="CC18" s="255"/>
      <c r="CD18" s="255"/>
      <c r="CE18" s="255"/>
      <c r="CF18" s="255"/>
      <c r="CG18" s="255"/>
      <c r="CH18" s="255"/>
      <c r="CI18" s="255"/>
      <c r="CJ18" s="255"/>
      <c r="CK18" s="255"/>
      <c r="CL18" s="255"/>
      <c r="CM18" s="255"/>
      <c r="CN18" s="255"/>
      <c r="CO18" s="255"/>
      <c r="CP18" s="255"/>
      <c r="CQ18" s="255"/>
      <c r="CR18" s="255"/>
      <c r="CS18" s="255"/>
      <c r="CT18" s="255"/>
      <c r="CU18" s="255"/>
      <c r="CV18" s="255"/>
      <c r="CW18" s="255"/>
      <c r="CX18" s="255"/>
      <c r="CY18" s="255"/>
      <c r="CZ18" s="255"/>
      <c r="DA18" s="255"/>
      <c r="DB18" s="255"/>
      <c r="DC18" s="255"/>
      <c r="DD18" s="255"/>
      <c r="DE18" s="255"/>
    </row>
    <row r="19" spans="2:109" s="165" customFormat="1" ht="12.75" customHeight="1">
      <c r="B19" s="166"/>
      <c r="C19" s="127"/>
      <c r="D19" s="257"/>
      <c r="E19" s="126"/>
      <c r="F19" s="126"/>
      <c r="G19" s="126"/>
      <c r="H19" s="126"/>
      <c r="I19" s="126"/>
      <c r="J19" s="166"/>
      <c r="K19" s="128"/>
      <c r="L19" s="128"/>
      <c r="M19" s="167"/>
      <c r="N19" s="167"/>
      <c r="O19" s="167"/>
      <c r="P19" s="166"/>
      <c r="Q19" s="166"/>
      <c r="R19" s="166" t="s">
        <v>278</v>
      </c>
      <c r="S19" s="166">
        <v>18</v>
      </c>
      <c r="T19" s="167"/>
      <c r="U19" s="167"/>
      <c r="V19" s="167"/>
      <c r="W19" s="167"/>
      <c r="X19" s="229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255"/>
      <c r="AM19" s="255"/>
      <c r="AN19" s="255"/>
      <c r="AO19" s="255"/>
      <c r="AP19" s="255"/>
      <c r="AQ19" s="255"/>
      <c r="AR19" s="255"/>
      <c r="AS19" s="255"/>
      <c r="AT19" s="255"/>
      <c r="AU19" s="255"/>
      <c r="AV19" s="255"/>
      <c r="AW19" s="255"/>
      <c r="AX19" s="255"/>
      <c r="AY19" s="255"/>
      <c r="AZ19" s="255"/>
      <c r="BA19" s="255"/>
      <c r="BB19" s="255"/>
      <c r="BC19" s="255"/>
      <c r="BD19" s="255"/>
      <c r="BE19" s="255"/>
      <c r="BF19" s="255"/>
      <c r="BG19" s="255"/>
      <c r="BH19" s="255"/>
      <c r="BI19" s="255"/>
      <c r="BJ19" s="255"/>
      <c r="BK19" s="255"/>
      <c r="BL19" s="255"/>
      <c r="BM19" s="255"/>
      <c r="BN19" s="255"/>
      <c r="BO19" s="255"/>
      <c r="BP19" s="255"/>
      <c r="BQ19" s="255"/>
      <c r="BR19" s="255"/>
      <c r="BS19" s="255"/>
      <c r="BT19" s="255"/>
      <c r="BU19" s="255"/>
      <c r="BV19" s="255"/>
      <c r="BW19" s="255"/>
      <c r="BX19" s="255"/>
      <c r="BY19" s="255"/>
      <c r="BZ19" s="255"/>
      <c r="CA19" s="255"/>
      <c r="CB19" s="255"/>
      <c r="CC19" s="255"/>
      <c r="CD19" s="255"/>
      <c r="CE19" s="255"/>
      <c r="CF19" s="255"/>
      <c r="CG19" s="255"/>
      <c r="CH19" s="255"/>
      <c r="CI19" s="255"/>
      <c r="CJ19" s="255"/>
      <c r="CK19" s="255"/>
      <c r="CL19" s="255"/>
      <c r="CM19" s="255"/>
      <c r="CN19" s="255"/>
      <c r="CO19" s="255"/>
      <c r="CP19" s="255"/>
      <c r="CQ19" s="255"/>
      <c r="CR19" s="255"/>
      <c r="CS19" s="255"/>
      <c r="CT19" s="255"/>
      <c r="CU19" s="255"/>
      <c r="CV19" s="255"/>
      <c r="CW19" s="255"/>
      <c r="CX19" s="255"/>
      <c r="CY19" s="255"/>
      <c r="CZ19" s="255"/>
      <c r="DA19" s="255"/>
      <c r="DB19" s="255"/>
      <c r="DC19" s="255"/>
      <c r="DD19" s="255"/>
      <c r="DE19" s="255"/>
    </row>
    <row r="20" spans="2:109" s="165" customFormat="1" ht="12.75" customHeight="1">
      <c r="B20" s="166"/>
      <c r="C20" s="127"/>
      <c r="D20" s="257"/>
      <c r="E20" s="126"/>
      <c r="F20" s="126"/>
      <c r="G20" s="126"/>
      <c r="H20" s="126"/>
      <c r="I20" s="126"/>
      <c r="J20" s="166"/>
      <c r="K20" s="128"/>
      <c r="L20" s="128"/>
      <c r="M20" s="167"/>
      <c r="N20" s="167"/>
      <c r="O20" s="167"/>
      <c r="P20" s="166"/>
      <c r="Q20" s="166"/>
      <c r="R20" s="166" t="s">
        <v>279</v>
      </c>
      <c r="S20" s="166">
        <v>1</v>
      </c>
      <c r="T20" s="167"/>
      <c r="U20" s="167"/>
      <c r="V20" s="167"/>
      <c r="W20" s="167"/>
      <c r="X20" s="229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55"/>
      <c r="AM20" s="255"/>
      <c r="AN20" s="255"/>
      <c r="AO20" s="255"/>
      <c r="AP20" s="255"/>
      <c r="AQ20" s="255"/>
      <c r="AR20" s="255"/>
      <c r="AS20" s="255"/>
      <c r="AT20" s="255"/>
      <c r="AU20" s="255"/>
      <c r="AV20" s="255"/>
      <c r="AW20" s="255"/>
      <c r="AX20" s="255"/>
      <c r="AY20" s="255"/>
      <c r="AZ20" s="255"/>
      <c r="BA20" s="255"/>
      <c r="BB20" s="255"/>
      <c r="BC20" s="255"/>
      <c r="BD20" s="255"/>
      <c r="BE20" s="255"/>
      <c r="BF20" s="255"/>
      <c r="BG20" s="255"/>
      <c r="BH20" s="255"/>
      <c r="BI20" s="255"/>
      <c r="BJ20" s="255"/>
      <c r="BK20" s="255"/>
      <c r="BL20" s="255"/>
      <c r="BM20" s="255"/>
      <c r="BN20" s="255"/>
      <c r="BO20" s="255"/>
      <c r="BP20" s="255"/>
      <c r="BQ20" s="255"/>
      <c r="BR20" s="255"/>
      <c r="BS20" s="255"/>
      <c r="BT20" s="255"/>
      <c r="BU20" s="255"/>
      <c r="BV20" s="255"/>
      <c r="BW20" s="255"/>
      <c r="BX20" s="255"/>
      <c r="BY20" s="255"/>
      <c r="BZ20" s="255"/>
      <c r="CA20" s="255"/>
      <c r="CB20" s="255"/>
      <c r="CC20" s="255"/>
      <c r="CD20" s="255"/>
      <c r="CE20" s="255"/>
      <c r="CF20" s="255"/>
      <c r="CG20" s="255"/>
      <c r="CH20" s="255"/>
      <c r="CI20" s="255"/>
      <c r="CJ20" s="255"/>
      <c r="CK20" s="255"/>
      <c r="CL20" s="255"/>
      <c r="CM20" s="255"/>
      <c r="CN20" s="255"/>
      <c r="CO20" s="255"/>
      <c r="CP20" s="255"/>
      <c r="CQ20" s="255"/>
      <c r="CR20" s="255"/>
      <c r="CS20" s="255"/>
      <c r="CT20" s="255"/>
      <c r="CU20" s="255"/>
      <c r="CV20" s="255"/>
      <c r="CW20" s="255"/>
      <c r="CX20" s="255"/>
      <c r="CY20" s="255"/>
      <c r="CZ20" s="255"/>
      <c r="DA20" s="255"/>
      <c r="DB20" s="255"/>
      <c r="DC20" s="255"/>
      <c r="DD20" s="255"/>
      <c r="DE20" s="255"/>
    </row>
    <row r="21" spans="2:109" s="165" customFormat="1" ht="12.75" customHeight="1">
      <c r="B21" s="166"/>
      <c r="C21" s="127"/>
      <c r="D21" s="257"/>
      <c r="E21" s="126"/>
      <c r="F21" s="126"/>
      <c r="G21" s="126"/>
      <c r="H21" s="126"/>
      <c r="I21" s="126"/>
      <c r="J21" s="166"/>
      <c r="K21" s="128"/>
      <c r="L21" s="128"/>
      <c r="M21" s="167"/>
      <c r="N21" s="167"/>
      <c r="O21" s="167"/>
      <c r="P21" s="166"/>
      <c r="Q21" s="166"/>
      <c r="R21" s="166" t="s">
        <v>280</v>
      </c>
      <c r="S21" s="166">
        <v>1</v>
      </c>
      <c r="T21" s="167"/>
      <c r="U21" s="167"/>
      <c r="V21" s="167"/>
      <c r="W21" s="167"/>
      <c r="X21" s="229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  <c r="BA21" s="255"/>
      <c r="BB21" s="255"/>
      <c r="BC21" s="255"/>
      <c r="BD21" s="255"/>
      <c r="BE21" s="255"/>
      <c r="BF21" s="255"/>
      <c r="BG21" s="255"/>
      <c r="BH21" s="255"/>
      <c r="BI21" s="255"/>
      <c r="BJ21" s="255"/>
      <c r="BK21" s="255"/>
      <c r="BL21" s="255"/>
      <c r="BM21" s="255"/>
      <c r="BN21" s="255"/>
      <c r="BO21" s="255"/>
      <c r="BP21" s="255"/>
      <c r="BQ21" s="255"/>
      <c r="BR21" s="255"/>
      <c r="BS21" s="255"/>
      <c r="BT21" s="255"/>
      <c r="BU21" s="255"/>
      <c r="BV21" s="255"/>
      <c r="BW21" s="255"/>
      <c r="BX21" s="255"/>
      <c r="BY21" s="255"/>
      <c r="BZ21" s="255"/>
      <c r="CA21" s="255"/>
      <c r="CB21" s="255"/>
      <c r="CC21" s="255"/>
      <c r="CD21" s="255"/>
      <c r="CE21" s="255"/>
      <c r="CF21" s="255"/>
      <c r="CG21" s="255"/>
      <c r="CH21" s="255"/>
      <c r="CI21" s="255"/>
      <c r="CJ21" s="255"/>
      <c r="CK21" s="255"/>
      <c r="CL21" s="255"/>
      <c r="CM21" s="255"/>
      <c r="CN21" s="255"/>
      <c r="CO21" s="255"/>
      <c r="CP21" s="255"/>
      <c r="CQ21" s="255"/>
      <c r="CR21" s="255"/>
      <c r="CS21" s="255"/>
      <c r="CT21" s="255"/>
      <c r="CU21" s="255"/>
      <c r="CV21" s="255"/>
      <c r="CW21" s="255"/>
      <c r="CX21" s="255"/>
      <c r="CY21" s="255"/>
      <c r="CZ21" s="255"/>
      <c r="DA21" s="255"/>
      <c r="DB21" s="255"/>
      <c r="DC21" s="255"/>
      <c r="DD21" s="255"/>
      <c r="DE21" s="255"/>
    </row>
    <row r="22" spans="2:109" s="165" customFormat="1" ht="12.75" customHeight="1">
      <c r="B22" s="166"/>
      <c r="C22" s="127"/>
      <c r="D22" s="257"/>
      <c r="E22" s="126"/>
      <c r="F22" s="126"/>
      <c r="G22" s="126"/>
      <c r="H22" s="126"/>
      <c r="I22" s="126"/>
      <c r="J22" s="166"/>
      <c r="K22" s="128"/>
      <c r="L22" s="128"/>
      <c r="M22" s="167"/>
      <c r="N22" s="167"/>
      <c r="O22" s="167"/>
      <c r="P22" s="166"/>
      <c r="Q22" s="166"/>
      <c r="R22" s="166" t="s">
        <v>281</v>
      </c>
      <c r="S22" s="166">
        <v>3</v>
      </c>
      <c r="T22" s="167"/>
      <c r="U22" s="167"/>
      <c r="V22" s="167"/>
      <c r="W22" s="167"/>
      <c r="X22" s="229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5"/>
      <c r="BA22" s="255"/>
      <c r="BB22" s="255"/>
      <c r="BC22" s="255"/>
      <c r="BD22" s="255"/>
      <c r="BE22" s="255"/>
      <c r="BF22" s="255"/>
      <c r="BG22" s="255"/>
      <c r="BH22" s="255"/>
      <c r="BI22" s="255"/>
      <c r="BJ22" s="255"/>
      <c r="BK22" s="255"/>
      <c r="BL22" s="255"/>
      <c r="BM22" s="255"/>
      <c r="BN22" s="255"/>
      <c r="BO22" s="255"/>
      <c r="BP22" s="255"/>
      <c r="BQ22" s="255"/>
      <c r="BR22" s="255"/>
      <c r="BS22" s="255"/>
      <c r="BT22" s="255"/>
      <c r="BU22" s="255"/>
      <c r="BV22" s="255"/>
      <c r="BW22" s="255"/>
      <c r="BX22" s="255"/>
      <c r="BY22" s="255"/>
      <c r="BZ22" s="255"/>
      <c r="CA22" s="255"/>
      <c r="CB22" s="255"/>
      <c r="CC22" s="255"/>
      <c r="CD22" s="255"/>
      <c r="CE22" s="255"/>
      <c r="CF22" s="255"/>
      <c r="CG22" s="255"/>
      <c r="CH22" s="255"/>
      <c r="CI22" s="255"/>
      <c r="CJ22" s="255"/>
      <c r="CK22" s="255"/>
      <c r="CL22" s="255"/>
      <c r="CM22" s="255"/>
      <c r="CN22" s="255"/>
      <c r="CO22" s="255"/>
      <c r="CP22" s="255"/>
      <c r="CQ22" s="255"/>
      <c r="CR22" s="255"/>
      <c r="CS22" s="255"/>
      <c r="CT22" s="255"/>
      <c r="CU22" s="255"/>
      <c r="CV22" s="255"/>
      <c r="CW22" s="255"/>
      <c r="CX22" s="255"/>
      <c r="CY22" s="255"/>
      <c r="CZ22" s="255"/>
      <c r="DA22" s="255"/>
      <c r="DB22" s="255"/>
      <c r="DC22" s="255"/>
      <c r="DD22" s="255"/>
      <c r="DE22" s="255"/>
    </row>
    <row r="23" spans="2:109" s="165" customFormat="1" ht="12.75" customHeight="1">
      <c r="B23" s="166"/>
      <c r="C23" s="127"/>
      <c r="D23" s="257"/>
      <c r="E23" s="126"/>
      <c r="F23" s="126"/>
      <c r="G23" s="126"/>
      <c r="H23" s="126"/>
      <c r="I23" s="126"/>
      <c r="J23" s="166"/>
      <c r="K23" s="128"/>
      <c r="L23" s="128"/>
      <c r="M23" s="167"/>
      <c r="N23" s="167"/>
      <c r="O23" s="167"/>
      <c r="P23" s="166"/>
      <c r="Q23" s="166"/>
      <c r="R23" s="166" t="s">
        <v>282</v>
      </c>
      <c r="S23" s="166">
        <v>2</v>
      </c>
      <c r="T23" s="167"/>
      <c r="U23" s="167"/>
      <c r="V23" s="167"/>
      <c r="W23" s="167"/>
      <c r="X23" s="229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5"/>
      <c r="AZ23" s="255"/>
      <c r="BA23" s="255"/>
      <c r="BB23" s="255"/>
      <c r="BC23" s="255"/>
      <c r="BD23" s="255"/>
      <c r="BE23" s="255"/>
      <c r="BF23" s="255"/>
      <c r="BG23" s="255"/>
      <c r="BH23" s="255"/>
      <c r="BI23" s="255"/>
      <c r="BJ23" s="255"/>
      <c r="BK23" s="255"/>
      <c r="BL23" s="255"/>
      <c r="BM23" s="255"/>
      <c r="BN23" s="255"/>
      <c r="BO23" s="255"/>
      <c r="BP23" s="255"/>
      <c r="BQ23" s="255"/>
      <c r="BR23" s="255"/>
      <c r="BS23" s="255"/>
      <c r="BT23" s="255"/>
      <c r="BU23" s="255"/>
      <c r="BV23" s="255"/>
      <c r="BW23" s="255"/>
      <c r="BX23" s="255"/>
      <c r="BY23" s="255"/>
      <c r="BZ23" s="255"/>
      <c r="CA23" s="255"/>
      <c r="CB23" s="255"/>
      <c r="CC23" s="255"/>
      <c r="CD23" s="255"/>
      <c r="CE23" s="255"/>
      <c r="CF23" s="255"/>
      <c r="CG23" s="255"/>
      <c r="CH23" s="255"/>
      <c r="CI23" s="255"/>
      <c r="CJ23" s="255"/>
      <c r="CK23" s="255"/>
      <c r="CL23" s="255"/>
      <c r="CM23" s="255"/>
      <c r="CN23" s="255"/>
      <c r="CO23" s="255"/>
      <c r="CP23" s="255"/>
      <c r="CQ23" s="255"/>
      <c r="CR23" s="255"/>
      <c r="CS23" s="255"/>
      <c r="CT23" s="255"/>
      <c r="CU23" s="255"/>
      <c r="CV23" s="255"/>
      <c r="CW23" s="255"/>
      <c r="CX23" s="255"/>
      <c r="CY23" s="255"/>
      <c r="CZ23" s="255"/>
      <c r="DA23" s="255"/>
      <c r="DB23" s="255"/>
      <c r="DC23" s="255"/>
      <c r="DD23" s="255"/>
      <c r="DE23" s="255"/>
    </row>
    <row r="24" spans="2:109" s="165" customFormat="1" ht="12.75" customHeight="1">
      <c r="B24" s="166"/>
      <c r="C24" s="127"/>
      <c r="D24" s="257"/>
      <c r="E24" s="126"/>
      <c r="F24" s="126"/>
      <c r="G24" s="126"/>
      <c r="H24" s="126"/>
      <c r="I24" s="126"/>
      <c r="J24" s="166"/>
      <c r="K24" s="128"/>
      <c r="L24" s="128"/>
      <c r="M24" s="167"/>
      <c r="N24" s="167"/>
      <c r="O24" s="167"/>
      <c r="P24" s="166"/>
      <c r="Q24" s="166"/>
      <c r="R24" s="166" t="s">
        <v>283</v>
      </c>
      <c r="S24" s="166">
        <v>1</v>
      </c>
      <c r="T24" s="167"/>
      <c r="U24" s="167"/>
      <c r="V24" s="167"/>
      <c r="W24" s="167"/>
      <c r="X24" s="229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5"/>
      <c r="BD24" s="255"/>
      <c r="BE24" s="255"/>
      <c r="BF24" s="255"/>
      <c r="BG24" s="255"/>
      <c r="BH24" s="255"/>
      <c r="BI24" s="255"/>
      <c r="BJ24" s="255"/>
      <c r="BK24" s="255"/>
      <c r="BL24" s="255"/>
      <c r="BM24" s="255"/>
      <c r="BN24" s="255"/>
      <c r="BO24" s="255"/>
      <c r="BP24" s="255"/>
      <c r="BQ24" s="255"/>
      <c r="BR24" s="255"/>
      <c r="BS24" s="255"/>
      <c r="BT24" s="255"/>
      <c r="BU24" s="255"/>
      <c r="BV24" s="255"/>
      <c r="BW24" s="255"/>
      <c r="BX24" s="255"/>
      <c r="BY24" s="255"/>
      <c r="BZ24" s="255"/>
      <c r="CA24" s="255"/>
      <c r="CB24" s="255"/>
      <c r="CC24" s="255"/>
      <c r="CD24" s="255"/>
      <c r="CE24" s="255"/>
      <c r="CF24" s="255"/>
      <c r="CG24" s="255"/>
      <c r="CH24" s="255"/>
      <c r="CI24" s="255"/>
      <c r="CJ24" s="255"/>
      <c r="CK24" s="255"/>
      <c r="CL24" s="255"/>
      <c r="CM24" s="255"/>
      <c r="CN24" s="255"/>
      <c r="CO24" s="255"/>
      <c r="CP24" s="255"/>
      <c r="CQ24" s="255"/>
      <c r="CR24" s="255"/>
      <c r="CS24" s="255"/>
      <c r="CT24" s="255"/>
      <c r="CU24" s="255"/>
      <c r="CV24" s="255"/>
      <c r="CW24" s="255"/>
      <c r="CX24" s="255"/>
      <c r="CY24" s="255"/>
      <c r="CZ24" s="255"/>
      <c r="DA24" s="255"/>
      <c r="DB24" s="255"/>
      <c r="DC24" s="255"/>
      <c r="DD24" s="255"/>
      <c r="DE24" s="255"/>
    </row>
    <row r="25" spans="2:109" s="165" customFormat="1" ht="12.75" customHeight="1">
      <c r="B25" s="166"/>
      <c r="C25" s="127"/>
      <c r="D25" s="257"/>
      <c r="E25" s="126"/>
      <c r="F25" s="126"/>
      <c r="G25" s="126"/>
      <c r="H25" s="126"/>
      <c r="I25" s="126"/>
      <c r="J25" s="166"/>
      <c r="K25" s="128"/>
      <c r="L25" s="128"/>
      <c r="M25" s="167"/>
      <c r="N25" s="167"/>
      <c r="O25" s="167"/>
      <c r="P25" s="166"/>
      <c r="Q25" s="166"/>
      <c r="R25" s="166" t="s">
        <v>284</v>
      </c>
      <c r="S25" s="166">
        <v>8</v>
      </c>
      <c r="T25" s="167"/>
      <c r="U25" s="167"/>
      <c r="V25" s="167"/>
      <c r="W25" s="167"/>
      <c r="X25" s="229"/>
      <c r="Y25" s="255"/>
      <c r="Z25" s="255"/>
      <c r="AA25" s="255"/>
      <c r="AB25" s="255"/>
      <c r="AC25" s="255"/>
      <c r="AD25" s="255"/>
      <c r="AE25" s="255"/>
      <c r="AF25" s="255"/>
      <c r="AG25" s="255"/>
      <c r="AH25" s="255"/>
      <c r="AI25" s="255"/>
      <c r="AJ25" s="255"/>
      <c r="AK25" s="255"/>
      <c r="AL25" s="255"/>
      <c r="AM25" s="255"/>
      <c r="AN25" s="255"/>
      <c r="AO25" s="255"/>
      <c r="AP25" s="255"/>
      <c r="AQ25" s="255"/>
      <c r="AR25" s="255"/>
      <c r="AS25" s="255"/>
      <c r="AT25" s="255"/>
      <c r="AU25" s="255"/>
      <c r="AV25" s="255"/>
      <c r="AW25" s="255"/>
      <c r="AX25" s="255"/>
      <c r="AY25" s="255"/>
      <c r="AZ25" s="255"/>
      <c r="BA25" s="255"/>
      <c r="BB25" s="255"/>
      <c r="BC25" s="255"/>
      <c r="BD25" s="255"/>
      <c r="BE25" s="255"/>
      <c r="BF25" s="255"/>
      <c r="BG25" s="255"/>
      <c r="BH25" s="255"/>
      <c r="BI25" s="255"/>
      <c r="BJ25" s="255"/>
      <c r="BK25" s="255"/>
      <c r="BL25" s="255"/>
      <c r="BM25" s="255"/>
      <c r="BN25" s="255"/>
      <c r="BO25" s="255"/>
      <c r="BP25" s="255"/>
      <c r="BQ25" s="255"/>
      <c r="BR25" s="255"/>
      <c r="BS25" s="255"/>
      <c r="BT25" s="255"/>
      <c r="BU25" s="255"/>
      <c r="BV25" s="255"/>
      <c r="BW25" s="255"/>
      <c r="BX25" s="255"/>
      <c r="BY25" s="255"/>
      <c r="BZ25" s="255"/>
      <c r="CA25" s="255"/>
      <c r="CB25" s="255"/>
      <c r="CC25" s="255"/>
      <c r="CD25" s="255"/>
      <c r="CE25" s="255"/>
      <c r="CF25" s="255"/>
      <c r="CG25" s="255"/>
      <c r="CH25" s="255"/>
      <c r="CI25" s="255"/>
      <c r="CJ25" s="255"/>
      <c r="CK25" s="255"/>
      <c r="CL25" s="255"/>
      <c r="CM25" s="255"/>
      <c r="CN25" s="255"/>
      <c r="CO25" s="255"/>
      <c r="CP25" s="255"/>
      <c r="CQ25" s="255"/>
      <c r="CR25" s="255"/>
      <c r="CS25" s="255"/>
      <c r="CT25" s="255"/>
      <c r="CU25" s="255"/>
      <c r="CV25" s="255"/>
      <c r="CW25" s="255"/>
      <c r="CX25" s="255"/>
      <c r="CY25" s="255"/>
      <c r="CZ25" s="255"/>
      <c r="DA25" s="255"/>
      <c r="DB25" s="255"/>
      <c r="DC25" s="255"/>
      <c r="DD25" s="255"/>
      <c r="DE25" s="255"/>
    </row>
    <row r="26" spans="2:109" s="165" customFormat="1" ht="12.75" customHeight="1">
      <c r="B26" s="166"/>
      <c r="C26" s="127"/>
      <c r="D26" s="257"/>
      <c r="E26" s="126"/>
      <c r="F26" s="126"/>
      <c r="G26" s="126"/>
      <c r="H26" s="126"/>
      <c r="I26" s="126"/>
      <c r="J26" s="166"/>
      <c r="K26" s="128"/>
      <c r="L26" s="128"/>
      <c r="M26" s="167"/>
      <c r="N26" s="167"/>
      <c r="O26" s="167"/>
      <c r="P26" s="166"/>
      <c r="Q26" s="166"/>
      <c r="R26" s="166" t="s">
        <v>285</v>
      </c>
      <c r="S26" s="166">
        <v>2</v>
      </c>
      <c r="T26" s="167"/>
      <c r="U26" s="167"/>
      <c r="V26" s="167"/>
      <c r="W26" s="167"/>
      <c r="X26" s="229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5"/>
      <c r="BI26" s="255"/>
      <c r="BJ26" s="255"/>
      <c r="BK26" s="255"/>
      <c r="BL26" s="255"/>
      <c r="BM26" s="255"/>
      <c r="BN26" s="255"/>
      <c r="BO26" s="255"/>
      <c r="BP26" s="255"/>
      <c r="BQ26" s="255"/>
      <c r="BR26" s="255"/>
      <c r="BS26" s="255"/>
      <c r="BT26" s="255"/>
      <c r="BU26" s="255"/>
      <c r="BV26" s="255"/>
      <c r="BW26" s="255"/>
      <c r="BX26" s="255"/>
      <c r="BY26" s="255"/>
      <c r="BZ26" s="255"/>
      <c r="CA26" s="255"/>
      <c r="CB26" s="255"/>
      <c r="CC26" s="255"/>
      <c r="CD26" s="255"/>
      <c r="CE26" s="255"/>
      <c r="CF26" s="255"/>
      <c r="CG26" s="255"/>
      <c r="CH26" s="255"/>
      <c r="CI26" s="255"/>
      <c r="CJ26" s="255"/>
      <c r="CK26" s="255"/>
      <c r="CL26" s="255"/>
      <c r="CM26" s="255"/>
      <c r="CN26" s="255"/>
      <c r="CO26" s="255"/>
      <c r="CP26" s="255"/>
      <c r="CQ26" s="255"/>
      <c r="CR26" s="255"/>
      <c r="CS26" s="255"/>
      <c r="CT26" s="255"/>
      <c r="CU26" s="255"/>
      <c r="CV26" s="255"/>
      <c r="CW26" s="255"/>
      <c r="CX26" s="255"/>
      <c r="CY26" s="255"/>
      <c r="CZ26" s="255"/>
      <c r="DA26" s="255"/>
      <c r="DB26" s="255"/>
      <c r="DC26" s="255"/>
      <c r="DD26" s="255"/>
      <c r="DE26" s="255"/>
    </row>
    <row r="27" spans="2:109" s="165" customFormat="1" ht="12.75" customHeight="1">
      <c r="B27" s="166"/>
      <c r="C27" s="127"/>
      <c r="D27" s="257"/>
      <c r="E27" s="126"/>
      <c r="F27" s="126"/>
      <c r="G27" s="126"/>
      <c r="H27" s="126"/>
      <c r="I27" s="126"/>
      <c r="J27" s="166"/>
      <c r="K27" s="128"/>
      <c r="L27" s="128"/>
      <c r="M27" s="167"/>
      <c r="N27" s="167"/>
      <c r="O27" s="167"/>
      <c r="P27" s="166"/>
      <c r="Q27" s="166"/>
      <c r="R27" s="166" t="s">
        <v>286</v>
      </c>
      <c r="S27" s="166">
        <v>1</v>
      </c>
      <c r="T27" s="167"/>
      <c r="U27" s="167"/>
      <c r="V27" s="167"/>
      <c r="W27" s="167"/>
      <c r="X27" s="229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</row>
    <row r="28" spans="2:109" s="165" customFormat="1" ht="12.75" customHeight="1">
      <c r="B28" s="166"/>
      <c r="C28" s="127"/>
      <c r="D28" s="257"/>
      <c r="E28" s="126"/>
      <c r="F28" s="126"/>
      <c r="G28" s="126"/>
      <c r="H28" s="126"/>
      <c r="I28" s="126"/>
      <c r="J28" s="166"/>
      <c r="K28" s="128"/>
      <c r="L28" s="128"/>
      <c r="M28" s="167"/>
      <c r="N28" s="167"/>
      <c r="O28" s="167"/>
      <c r="P28" s="166"/>
      <c r="Q28" s="166"/>
      <c r="R28" s="166" t="s">
        <v>287</v>
      </c>
      <c r="S28" s="166">
        <v>1</v>
      </c>
      <c r="T28" s="167"/>
      <c r="U28" s="167"/>
      <c r="V28" s="167"/>
      <c r="W28" s="167"/>
      <c r="X28" s="229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/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5"/>
      <c r="BI28" s="255"/>
      <c r="BJ28" s="255"/>
      <c r="BK28" s="255"/>
      <c r="BL28" s="255"/>
      <c r="BM28" s="255"/>
      <c r="BN28" s="255"/>
      <c r="BO28" s="255"/>
      <c r="BP28" s="255"/>
      <c r="BQ28" s="255"/>
      <c r="BR28" s="255"/>
      <c r="BS28" s="255"/>
      <c r="BT28" s="255"/>
      <c r="BU28" s="255"/>
      <c r="BV28" s="255"/>
      <c r="BW28" s="255"/>
      <c r="BX28" s="255"/>
      <c r="BY28" s="255"/>
      <c r="BZ28" s="255"/>
      <c r="CA28" s="255"/>
      <c r="CB28" s="255"/>
      <c r="CC28" s="255"/>
      <c r="CD28" s="255"/>
      <c r="CE28" s="255"/>
      <c r="CF28" s="255"/>
      <c r="CG28" s="255"/>
      <c r="CH28" s="255"/>
      <c r="CI28" s="255"/>
      <c r="CJ28" s="255"/>
      <c r="CK28" s="255"/>
      <c r="CL28" s="255"/>
      <c r="CM28" s="255"/>
      <c r="CN28" s="255"/>
      <c r="CO28" s="255"/>
      <c r="CP28" s="255"/>
      <c r="CQ28" s="255"/>
      <c r="CR28" s="255"/>
      <c r="CS28" s="255"/>
      <c r="CT28" s="255"/>
      <c r="CU28" s="255"/>
      <c r="CV28" s="255"/>
      <c r="CW28" s="255"/>
      <c r="CX28" s="255"/>
      <c r="CY28" s="255"/>
      <c r="CZ28" s="255"/>
      <c r="DA28" s="255"/>
      <c r="DB28" s="255"/>
      <c r="DC28" s="255"/>
      <c r="DD28" s="255"/>
      <c r="DE28" s="255"/>
    </row>
    <row r="29" spans="2:109" s="165" customFormat="1" ht="12.75" customHeight="1">
      <c r="B29" s="166"/>
      <c r="C29" s="127"/>
      <c r="D29" s="257"/>
      <c r="E29" s="126"/>
      <c r="F29" s="126"/>
      <c r="G29" s="126"/>
      <c r="H29" s="126"/>
      <c r="I29" s="126"/>
      <c r="J29" s="166"/>
      <c r="K29" s="128"/>
      <c r="L29" s="128"/>
      <c r="M29" s="167"/>
      <c r="N29" s="167"/>
      <c r="O29" s="167"/>
      <c r="P29" s="166"/>
      <c r="Q29" s="166"/>
      <c r="R29" s="166" t="s">
        <v>288</v>
      </c>
      <c r="S29" s="166">
        <v>2</v>
      </c>
      <c r="T29" s="167"/>
      <c r="U29" s="167"/>
      <c r="V29" s="167"/>
      <c r="W29" s="167"/>
      <c r="X29" s="229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/>
      <c r="AT29" s="255"/>
      <c r="AU29" s="255"/>
      <c r="AV29" s="255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5"/>
      <c r="BI29" s="255"/>
      <c r="BJ29" s="255"/>
      <c r="BK29" s="255"/>
      <c r="BL29" s="255"/>
      <c r="BM29" s="255"/>
      <c r="BN29" s="255"/>
      <c r="BO29" s="255"/>
      <c r="BP29" s="255"/>
      <c r="BQ29" s="255"/>
      <c r="BR29" s="255"/>
      <c r="BS29" s="255"/>
      <c r="BT29" s="255"/>
      <c r="BU29" s="255"/>
      <c r="BV29" s="255"/>
      <c r="BW29" s="255"/>
      <c r="BX29" s="255"/>
      <c r="BY29" s="255"/>
      <c r="BZ29" s="255"/>
      <c r="CA29" s="255"/>
      <c r="CB29" s="255"/>
      <c r="CC29" s="255"/>
      <c r="CD29" s="255"/>
      <c r="CE29" s="255"/>
      <c r="CF29" s="255"/>
      <c r="CG29" s="255"/>
      <c r="CH29" s="255"/>
      <c r="CI29" s="255"/>
      <c r="CJ29" s="255"/>
      <c r="CK29" s="255"/>
      <c r="CL29" s="255"/>
      <c r="CM29" s="255"/>
      <c r="CN29" s="255"/>
      <c r="CO29" s="255"/>
      <c r="CP29" s="255"/>
      <c r="CQ29" s="255"/>
      <c r="CR29" s="255"/>
      <c r="CS29" s="255"/>
      <c r="CT29" s="255"/>
      <c r="CU29" s="255"/>
      <c r="CV29" s="255"/>
      <c r="CW29" s="255"/>
      <c r="CX29" s="255"/>
      <c r="CY29" s="255"/>
      <c r="CZ29" s="255"/>
      <c r="DA29" s="255"/>
      <c r="DB29" s="255"/>
      <c r="DC29" s="255"/>
      <c r="DD29" s="255"/>
      <c r="DE29" s="255"/>
    </row>
    <row r="30" spans="2:109" s="165" customFormat="1" ht="12.75" customHeight="1">
      <c r="B30" s="166"/>
      <c r="C30" s="127"/>
      <c r="D30" s="257"/>
      <c r="E30" s="126"/>
      <c r="F30" s="126"/>
      <c r="G30" s="126"/>
      <c r="H30" s="126"/>
      <c r="I30" s="126"/>
      <c r="J30" s="166"/>
      <c r="K30" s="128"/>
      <c r="L30" s="128"/>
      <c r="M30" s="167"/>
      <c r="N30" s="167"/>
      <c r="O30" s="167"/>
      <c r="P30" s="166"/>
      <c r="Q30" s="166"/>
      <c r="R30" s="166" t="s">
        <v>289</v>
      </c>
      <c r="S30" s="166">
        <v>2</v>
      </c>
      <c r="T30" s="167"/>
      <c r="U30" s="167"/>
      <c r="V30" s="167"/>
      <c r="W30" s="167"/>
      <c r="X30" s="229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5"/>
      <c r="BA30" s="255"/>
      <c r="BB30" s="255"/>
      <c r="BC30" s="255"/>
      <c r="BD30" s="255"/>
      <c r="BE30" s="255"/>
      <c r="BF30" s="255"/>
      <c r="BG30" s="255"/>
      <c r="BH30" s="255"/>
      <c r="BI30" s="255"/>
      <c r="BJ30" s="255"/>
      <c r="BK30" s="255"/>
      <c r="BL30" s="255"/>
      <c r="BM30" s="255"/>
      <c r="BN30" s="255"/>
      <c r="BO30" s="255"/>
      <c r="BP30" s="255"/>
      <c r="BQ30" s="255"/>
      <c r="BR30" s="255"/>
      <c r="BS30" s="255"/>
      <c r="BT30" s="255"/>
      <c r="BU30" s="255"/>
      <c r="BV30" s="255"/>
      <c r="BW30" s="255"/>
      <c r="BX30" s="255"/>
      <c r="BY30" s="255"/>
      <c r="BZ30" s="255"/>
      <c r="CA30" s="255"/>
      <c r="CB30" s="255"/>
      <c r="CC30" s="255"/>
      <c r="CD30" s="255"/>
      <c r="CE30" s="255"/>
      <c r="CF30" s="255"/>
      <c r="CG30" s="255"/>
      <c r="CH30" s="255"/>
      <c r="CI30" s="255"/>
      <c r="CJ30" s="255"/>
      <c r="CK30" s="255"/>
      <c r="CL30" s="255"/>
      <c r="CM30" s="255"/>
      <c r="CN30" s="255"/>
      <c r="CO30" s="255"/>
      <c r="CP30" s="255"/>
      <c r="CQ30" s="255"/>
      <c r="CR30" s="255"/>
      <c r="CS30" s="255"/>
      <c r="CT30" s="255"/>
      <c r="CU30" s="255"/>
      <c r="CV30" s="255"/>
      <c r="CW30" s="255"/>
      <c r="CX30" s="255"/>
      <c r="CY30" s="255"/>
      <c r="CZ30" s="255"/>
      <c r="DA30" s="255"/>
      <c r="DB30" s="255"/>
      <c r="DC30" s="255"/>
      <c r="DD30" s="255"/>
      <c r="DE30" s="255"/>
    </row>
    <row r="31" spans="2:109" s="165" customFormat="1" ht="12.75" customHeight="1">
      <c r="B31" s="166"/>
      <c r="C31" s="127"/>
      <c r="D31" s="257"/>
      <c r="E31" s="126"/>
      <c r="F31" s="126"/>
      <c r="G31" s="126"/>
      <c r="H31" s="126"/>
      <c r="I31" s="126"/>
      <c r="J31" s="166"/>
      <c r="K31" s="128"/>
      <c r="L31" s="128"/>
      <c r="M31" s="167"/>
      <c r="N31" s="167"/>
      <c r="O31" s="167"/>
      <c r="P31" s="166"/>
      <c r="Q31" s="166"/>
      <c r="R31" s="166" t="s">
        <v>290</v>
      </c>
      <c r="S31" s="166">
        <v>2</v>
      </c>
      <c r="T31" s="167"/>
      <c r="U31" s="167"/>
      <c r="V31" s="167"/>
      <c r="W31" s="167"/>
      <c r="X31" s="229"/>
      <c r="Y31" s="255"/>
      <c r="Z31" s="255"/>
      <c r="AA31" s="255"/>
      <c r="AB31" s="255"/>
      <c r="AC31" s="255"/>
      <c r="AD31" s="255"/>
      <c r="AE31" s="255"/>
      <c r="AF31" s="255"/>
      <c r="AG31" s="255"/>
      <c r="AH31" s="255"/>
      <c r="AI31" s="255"/>
      <c r="AJ31" s="255"/>
      <c r="AK31" s="255"/>
      <c r="AL31" s="255"/>
      <c r="AM31" s="255"/>
      <c r="AN31" s="255"/>
      <c r="AO31" s="255"/>
      <c r="AP31" s="255"/>
      <c r="AQ31" s="255"/>
      <c r="AR31" s="255"/>
      <c r="AS31" s="255"/>
      <c r="AT31" s="255"/>
      <c r="AU31" s="255"/>
      <c r="AV31" s="255"/>
      <c r="AW31" s="255"/>
      <c r="AX31" s="255"/>
      <c r="AY31" s="255"/>
      <c r="AZ31" s="255"/>
      <c r="BA31" s="255"/>
      <c r="BB31" s="255"/>
      <c r="BC31" s="255"/>
      <c r="BD31" s="255"/>
      <c r="BE31" s="255"/>
      <c r="BF31" s="255"/>
      <c r="BG31" s="255"/>
      <c r="BH31" s="255"/>
      <c r="BI31" s="255"/>
      <c r="BJ31" s="255"/>
      <c r="BK31" s="255"/>
      <c r="BL31" s="255"/>
      <c r="BM31" s="255"/>
      <c r="BN31" s="255"/>
      <c r="BO31" s="255"/>
      <c r="BP31" s="255"/>
      <c r="BQ31" s="255"/>
      <c r="BR31" s="255"/>
      <c r="BS31" s="255"/>
      <c r="BT31" s="255"/>
      <c r="BU31" s="255"/>
      <c r="BV31" s="255"/>
      <c r="BW31" s="255"/>
      <c r="BX31" s="255"/>
      <c r="BY31" s="255"/>
      <c r="BZ31" s="255"/>
      <c r="CA31" s="255"/>
      <c r="CB31" s="255"/>
      <c r="CC31" s="255"/>
      <c r="CD31" s="255"/>
      <c r="CE31" s="255"/>
      <c r="CF31" s="255"/>
      <c r="CG31" s="255"/>
      <c r="CH31" s="255"/>
      <c r="CI31" s="255"/>
      <c r="CJ31" s="255"/>
      <c r="CK31" s="255"/>
      <c r="CL31" s="255"/>
      <c r="CM31" s="255"/>
      <c r="CN31" s="255"/>
      <c r="CO31" s="255"/>
      <c r="CP31" s="255"/>
      <c r="CQ31" s="255"/>
      <c r="CR31" s="255"/>
      <c r="CS31" s="255"/>
      <c r="CT31" s="255"/>
      <c r="CU31" s="255"/>
      <c r="CV31" s="255"/>
      <c r="CW31" s="255"/>
      <c r="CX31" s="255"/>
      <c r="CY31" s="255"/>
      <c r="CZ31" s="255"/>
      <c r="DA31" s="255"/>
      <c r="DB31" s="255"/>
      <c r="DC31" s="255"/>
      <c r="DD31" s="255"/>
      <c r="DE31" s="255"/>
    </row>
    <row r="32" spans="2:109" s="165" customFormat="1" ht="12.75" customHeight="1">
      <c r="B32" s="166"/>
      <c r="C32" s="127"/>
      <c r="D32" s="257"/>
      <c r="E32" s="126"/>
      <c r="F32" s="126"/>
      <c r="G32" s="126"/>
      <c r="H32" s="126"/>
      <c r="I32" s="126"/>
      <c r="J32" s="166"/>
      <c r="K32" s="128"/>
      <c r="L32" s="128"/>
      <c r="M32" s="167"/>
      <c r="N32" s="167"/>
      <c r="O32" s="167"/>
      <c r="P32" s="166"/>
      <c r="Q32" s="166"/>
      <c r="R32" s="166" t="s">
        <v>291</v>
      </c>
      <c r="S32" s="166">
        <v>1</v>
      </c>
      <c r="T32" s="167"/>
      <c r="U32" s="167"/>
      <c r="V32" s="167"/>
      <c r="W32" s="167"/>
      <c r="X32" s="229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  <c r="BA32" s="255"/>
      <c r="BB32" s="255"/>
      <c r="BC32" s="255"/>
      <c r="BD32" s="255"/>
      <c r="BE32" s="255"/>
      <c r="BF32" s="255"/>
      <c r="BG32" s="255"/>
      <c r="BH32" s="255"/>
      <c r="BI32" s="255"/>
      <c r="BJ32" s="255"/>
      <c r="BK32" s="255"/>
      <c r="BL32" s="255"/>
      <c r="BM32" s="255"/>
      <c r="BN32" s="255"/>
      <c r="BO32" s="255"/>
      <c r="BP32" s="255"/>
      <c r="BQ32" s="255"/>
      <c r="BR32" s="255"/>
      <c r="BS32" s="255"/>
      <c r="BT32" s="255"/>
      <c r="BU32" s="255"/>
      <c r="BV32" s="255"/>
      <c r="BW32" s="255"/>
      <c r="BX32" s="255"/>
      <c r="BY32" s="255"/>
      <c r="BZ32" s="255"/>
      <c r="CA32" s="255"/>
      <c r="CB32" s="255"/>
      <c r="CC32" s="255"/>
      <c r="CD32" s="255"/>
      <c r="CE32" s="255"/>
      <c r="CF32" s="255"/>
      <c r="CG32" s="255"/>
      <c r="CH32" s="255"/>
      <c r="CI32" s="255"/>
      <c r="CJ32" s="255"/>
      <c r="CK32" s="255"/>
      <c r="CL32" s="255"/>
      <c r="CM32" s="255"/>
      <c r="CN32" s="255"/>
      <c r="CO32" s="255"/>
      <c r="CP32" s="255"/>
      <c r="CQ32" s="255"/>
      <c r="CR32" s="255"/>
      <c r="CS32" s="255"/>
      <c r="CT32" s="255"/>
      <c r="CU32" s="255"/>
      <c r="CV32" s="255"/>
      <c r="CW32" s="255"/>
      <c r="CX32" s="255"/>
      <c r="CY32" s="255"/>
      <c r="CZ32" s="255"/>
      <c r="DA32" s="255"/>
      <c r="DB32" s="255"/>
      <c r="DC32" s="255"/>
      <c r="DD32" s="255"/>
      <c r="DE32" s="255"/>
    </row>
    <row r="33" spans="2:109" s="165" customFormat="1" ht="12.75" customHeight="1">
      <c r="B33" s="166"/>
      <c r="C33" s="127"/>
      <c r="D33" s="257"/>
      <c r="E33" s="126"/>
      <c r="F33" s="126"/>
      <c r="G33" s="126"/>
      <c r="H33" s="126"/>
      <c r="I33" s="126"/>
      <c r="J33" s="166"/>
      <c r="K33" s="128"/>
      <c r="L33" s="128"/>
      <c r="M33" s="167"/>
      <c r="N33" s="167"/>
      <c r="O33" s="167"/>
      <c r="P33" s="166"/>
      <c r="Q33" s="166"/>
      <c r="R33" s="166" t="s">
        <v>292</v>
      </c>
      <c r="S33" s="166">
        <v>6</v>
      </c>
      <c r="T33" s="167"/>
      <c r="U33" s="167"/>
      <c r="V33" s="167"/>
      <c r="W33" s="167"/>
      <c r="X33" s="229"/>
      <c r="Y33" s="255"/>
      <c r="Z33" s="255"/>
      <c r="AA33" s="255"/>
      <c r="AB33" s="255"/>
      <c r="AC33" s="255"/>
      <c r="AD33" s="255"/>
      <c r="AE33" s="255"/>
      <c r="AF33" s="255"/>
      <c r="AG33" s="255"/>
      <c r="AH33" s="255"/>
      <c r="AI33" s="255"/>
      <c r="AJ33" s="255"/>
      <c r="AK33" s="255"/>
      <c r="AL33" s="255"/>
      <c r="AM33" s="255"/>
      <c r="AN33" s="255"/>
      <c r="AO33" s="255"/>
      <c r="AP33" s="255"/>
      <c r="AQ33" s="255"/>
      <c r="AR33" s="255"/>
      <c r="AS33" s="255"/>
      <c r="AT33" s="255"/>
      <c r="AU33" s="255"/>
      <c r="AV33" s="255"/>
      <c r="AW33" s="255"/>
      <c r="AX33" s="255"/>
      <c r="AY33" s="255"/>
      <c r="AZ33" s="255"/>
      <c r="BA33" s="255"/>
      <c r="BB33" s="255"/>
      <c r="BC33" s="255"/>
      <c r="BD33" s="255"/>
      <c r="BE33" s="255"/>
      <c r="BF33" s="255"/>
      <c r="BG33" s="255"/>
      <c r="BH33" s="255"/>
      <c r="BI33" s="255"/>
      <c r="BJ33" s="255"/>
      <c r="BK33" s="255"/>
      <c r="BL33" s="255"/>
      <c r="BM33" s="255"/>
      <c r="BN33" s="255"/>
      <c r="BO33" s="255"/>
      <c r="BP33" s="255"/>
      <c r="BQ33" s="255"/>
      <c r="BR33" s="255"/>
      <c r="BS33" s="255"/>
      <c r="BT33" s="255"/>
      <c r="BU33" s="255"/>
      <c r="BV33" s="255"/>
      <c r="BW33" s="255"/>
      <c r="BX33" s="255"/>
      <c r="BY33" s="255"/>
      <c r="BZ33" s="255"/>
      <c r="CA33" s="255"/>
      <c r="CB33" s="255"/>
      <c r="CC33" s="255"/>
      <c r="CD33" s="255"/>
      <c r="CE33" s="255"/>
      <c r="CF33" s="255"/>
      <c r="CG33" s="255"/>
      <c r="CH33" s="255"/>
      <c r="CI33" s="255"/>
      <c r="CJ33" s="255"/>
      <c r="CK33" s="255"/>
      <c r="CL33" s="255"/>
      <c r="CM33" s="255"/>
      <c r="CN33" s="255"/>
      <c r="CO33" s="255"/>
      <c r="CP33" s="255"/>
      <c r="CQ33" s="255"/>
      <c r="CR33" s="255"/>
      <c r="CS33" s="255"/>
      <c r="CT33" s="255"/>
      <c r="CU33" s="255"/>
      <c r="CV33" s="255"/>
      <c r="CW33" s="255"/>
      <c r="CX33" s="255"/>
      <c r="CY33" s="255"/>
      <c r="CZ33" s="255"/>
      <c r="DA33" s="255"/>
      <c r="DB33" s="255"/>
      <c r="DC33" s="255"/>
      <c r="DD33" s="255"/>
      <c r="DE33" s="255"/>
    </row>
    <row r="34" spans="2:109" s="165" customFormat="1" ht="12.75" customHeight="1">
      <c r="B34" s="166"/>
      <c r="C34" s="127"/>
      <c r="D34" s="257"/>
      <c r="E34" s="126"/>
      <c r="F34" s="126"/>
      <c r="G34" s="126"/>
      <c r="H34" s="126"/>
      <c r="I34" s="126"/>
      <c r="J34" s="166"/>
      <c r="K34" s="128"/>
      <c r="L34" s="128"/>
      <c r="M34" s="167"/>
      <c r="N34" s="167"/>
      <c r="O34" s="167"/>
      <c r="P34" s="166"/>
      <c r="Q34" s="166"/>
      <c r="R34" s="166" t="s">
        <v>293</v>
      </c>
      <c r="S34" s="166">
        <v>4</v>
      </c>
      <c r="T34" s="167"/>
      <c r="U34" s="167"/>
      <c r="V34" s="167"/>
      <c r="W34" s="167"/>
      <c r="X34" s="229"/>
      <c r="Y34" s="255"/>
      <c r="Z34" s="255"/>
      <c r="AA34" s="255"/>
      <c r="AB34" s="255"/>
      <c r="AC34" s="255"/>
      <c r="AD34" s="255"/>
      <c r="AE34" s="255"/>
      <c r="AF34" s="255"/>
      <c r="AG34" s="255"/>
      <c r="AH34" s="255"/>
      <c r="AI34" s="255"/>
      <c r="AJ34" s="255"/>
      <c r="AK34" s="255"/>
      <c r="AL34" s="255"/>
      <c r="AM34" s="255"/>
      <c r="AN34" s="255"/>
      <c r="AO34" s="255"/>
      <c r="AP34" s="255"/>
      <c r="AQ34" s="255"/>
      <c r="AR34" s="255"/>
      <c r="AS34" s="255"/>
      <c r="AT34" s="255"/>
      <c r="AU34" s="255"/>
      <c r="AV34" s="255"/>
      <c r="AW34" s="255"/>
      <c r="AX34" s="255"/>
      <c r="AY34" s="255"/>
      <c r="AZ34" s="255"/>
      <c r="BA34" s="255"/>
      <c r="BB34" s="255"/>
      <c r="BC34" s="255"/>
      <c r="BD34" s="255"/>
      <c r="BE34" s="255"/>
      <c r="BF34" s="255"/>
      <c r="BG34" s="255"/>
      <c r="BH34" s="255"/>
      <c r="BI34" s="255"/>
      <c r="BJ34" s="255"/>
      <c r="BK34" s="255"/>
      <c r="BL34" s="255"/>
      <c r="BM34" s="255"/>
      <c r="BN34" s="255"/>
      <c r="BO34" s="255"/>
      <c r="BP34" s="255"/>
      <c r="BQ34" s="255"/>
      <c r="BR34" s="255"/>
      <c r="BS34" s="255"/>
      <c r="BT34" s="255"/>
      <c r="BU34" s="255"/>
      <c r="BV34" s="255"/>
      <c r="BW34" s="255"/>
      <c r="BX34" s="255"/>
      <c r="BY34" s="255"/>
      <c r="BZ34" s="255"/>
      <c r="CA34" s="255"/>
      <c r="CB34" s="255"/>
      <c r="CC34" s="255"/>
      <c r="CD34" s="255"/>
      <c r="CE34" s="255"/>
      <c r="CF34" s="255"/>
      <c r="CG34" s="255"/>
      <c r="CH34" s="255"/>
      <c r="CI34" s="255"/>
      <c r="CJ34" s="255"/>
      <c r="CK34" s="255"/>
      <c r="CL34" s="255"/>
      <c r="CM34" s="255"/>
      <c r="CN34" s="255"/>
      <c r="CO34" s="255"/>
      <c r="CP34" s="255"/>
      <c r="CQ34" s="255"/>
      <c r="CR34" s="255"/>
      <c r="CS34" s="255"/>
      <c r="CT34" s="255"/>
      <c r="CU34" s="255"/>
      <c r="CV34" s="255"/>
      <c r="CW34" s="255"/>
      <c r="CX34" s="255"/>
      <c r="CY34" s="255"/>
      <c r="CZ34" s="255"/>
      <c r="DA34" s="255"/>
      <c r="DB34" s="255"/>
      <c r="DC34" s="255"/>
      <c r="DD34" s="255"/>
      <c r="DE34" s="255"/>
    </row>
    <row r="35" spans="2:109" s="165" customFormat="1" ht="12.75" customHeight="1">
      <c r="B35" s="166"/>
      <c r="C35" s="127"/>
      <c r="D35" s="257"/>
      <c r="E35" s="126"/>
      <c r="F35" s="126"/>
      <c r="G35" s="126"/>
      <c r="H35" s="126"/>
      <c r="I35" s="126"/>
      <c r="J35" s="166"/>
      <c r="K35" s="128"/>
      <c r="L35" s="128"/>
      <c r="M35" s="167"/>
      <c r="N35" s="167"/>
      <c r="O35" s="167"/>
      <c r="P35" s="166"/>
      <c r="Q35" s="166"/>
      <c r="R35" s="166" t="s">
        <v>294</v>
      </c>
      <c r="S35" s="166">
        <v>3</v>
      </c>
      <c r="T35" s="167"/>
      <c r="U35" s="167"/>
      <c r="V35" s="167"/>
      <c r="W35" s="167"/>
      <c r="X35" s="229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255"/>
      <c r="BB35" s="255"/>
      <c r="BC35" s="255"/>
      <c r="BD35" s="255"/>
      <c r="BE35" s="255"/>
      <c r="BF35" s="255"/>
      <c r="BG35" s="255"/>
      <c r="BH35" s="255"/>
      <c r="BI35" s="255"/>
      <c r="BJ35" s="255"/>
      <c r="BK35" s="255"/>
      <c r="BL35" s="255"/>
      <c r="BM35" s="255"/>
      <c r="BN35" s="255"/>
      <c r="BO35" s="255"/>
      <c r="BP35" s="255"/>
      <c r="BQ35" s="255"/>
      <c r="BR35" s="255"/>
      <c r="BS35" s="255"/>
      <c r="BT35" s="255"/>
      <c r="BU35" s="255"/>
      <c r="BV35" s="255"/>
      <c r="BW35" s="255"/>
      <c r="BX35" s="255"/>
      <c r="BY35" s="255"/>
      <c r="BZ35" s="255"/>
      <c r="CA35" s="255"/>
      <c r="CB35" s="255"/>
      <c r="CC35" s="255"/>
      <c r="CD35" s="255"/>
      <c r="CE35" s="255"/>
      <c r="CF35" s="255"/>
      <c r="CG35" s="255"/>
      <c r="CH35" s="255"/>
      <c r="CI35" s="255"/>
      <c r="CJ35" s="255"/>
      <c r="CK35" s="255"/>
      <c r="CL35" s="255"/>
      <c r="CM35" s="255"/>
      <c r="CN35" s="255"/>
      <c r="CO35" s="255"/>
      <c r="CP35" s="255"/>
      <c r="CQ35" s="255"/>
      <c r="CR35" s="255"/>
      <c r="CS35" s="255"/>
      <c r="CT35" s="255"/>
      <c r="CU35" s="255"/>
      <c r="CV35" s="255"/>
      <c r="CW35" s="255"/>
      <c r="CX35" s="255"/>
      <c r="CY35" s="255"/>
      <c r="CZ35" s="255"/>
      <c r="DA35" s="255"/>
      <c r="DB35" s="255"/>
      <c r="DC35" s="255"/>
      <c r="DD35" s="255"/>
      <c r="DE35" s="255"/>
    </row>
    <row r="36" spans="2:109" s="165" customFormat="1" ht="12.75" customHeight="1">
      <c r="B36" s="166"/>
      <c r="C36" s="127"/>
      <c r="D36" s="257"/>
      <c r="E36" s="126"/>
      <c r="F36" s="126"/>
      <c r="G36" s="126"/>
      <c r="H36" s="126"/>
      <c r="I36" s="126"/>
      <c r="J36" s="166"/>
      <c r="K36" s="128"/>
      <c r="L36" s="128"/>
      <c r="M36" s="167"/>
      <c r="N36" s="167"/>
      <c r="O36" s="167"/>
      <c r="P36" s="166"/>
      <c r="Q36" s="166"/>
      <c r="R36" s="166" t="s">
        <v>295</v>
      </c>
      <c r="S36" s="166">
        <v>5</v>
      </c>
      <c r="T36" s="167"/>
      <c r="U36" s="167"/>
      <c r="V36" s="167"/>
      <c r="W36" s="167"/>
      <c r="X36" s="229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255"/>
      <c r="BB36" s="255"/>
      <c r="BC36" s="255"/>
      <c r="BD36" s="255"/>
      <c r="BE36" s="255"/>
      <c r="BF36" s="255"/>
      <c r="BG36" s="255"/>
      <c r="BH36" s="255"/>
      <c r="BI36" s="255"/>
      <c r="BJ36" s="255"/>
      <c r="BK36" s="255"/>
      <c r="BL36" s="255"/>
      <c r="BM36" s="255"/>
      <c r="BN36" s="255"/>
      <c r="BO36" s="255"/>
      <c r="BP36" s="255"/>
      <c r="BQ36" s="255"/>
      <c r="BR36" s="255"/>
      <c r="BS36" s="255"/>
      <c r="BT36" s="255"/>
      <c r="BU36" s="255"/>
      <c r="BV36" s="255"/>
      <c r="BW36" s="255"/>
      <c r="BX36" s="255"/>
      <c r="BY36" s="255"/>
      <c r="BZ36" s="255"/>
      <c r="CA36" s="255"/>
      <c r="CB36" s="255"/>
      <c r="CC36" s="255"/>
      <c r="CD36" s="255"/>
      <c r="CE36" s="255"/>
      <c r="CF36" s="255"/>
      <c r="CG36" s="255"/>
      <c r="CH36" s="255"/>
      <c r="CI36" s="255"/>
      <c r="CJ36" s="255"/>
      <c r="CK36" s="255"/>
      <c r="CL36" s="255"/>
      <c r="CM36" s="255"/>
      <c r="CN36" s="255"/>
      <c r="CO36" s="255"/>
      <c r="CP36" s="255"/>
      <c r="CQ36" s="255"/>
      <c r="CR36" s="255"/>
      <c r="CS36" s="255"/>
      <c r="CT36" s="255"/>
      <c r="CU36" s="255"/>
      <c r="CV36" s="255"/>
      <c r="CW36" s="255"/>
      <c r="CX36" s="255"/>
      <c r="CY36" s="255"/>
      <c r="CZ36" s="255"/>
      <c r="DA36" s="255"/>
      <c r="DB36" s="255"/>
      <c r="DC36" s="255"/>
      <c r="DD36" s="255"/>
      <c r="DE36" s="255"/>
    </row>
    <row r="37" spans="2:109" s="165" customFormat="1" ht="12.75" customHeight="1">
      <c r="B37" s="166"/>
      <c r="C37" s="127"/>
      <c r="D37" s="257"/>
      <c r="E37" s="126"/>
      <c r="F37" s="126"/>
      <c r="G37" s="126"/>
      <c r="H37" s="126"/>
      <c r="I37" s="126"/>
      <c r="J37" s="166"/>
      <c r="K37" s="128"/>
      <c r="L37" s="128"/>
      <c r="M37" s="167"/>
      <c r="N37" s="167"/>
      <c r="O37" s="167"/>
      <c r="P37" s="166"/>
      <c r="Q37" s="166"/>
      <c r="R37" s="166" t="s">
        <v>296</v>
      </c>
      <c r="S37" s="166">
        <v>2</v>
      </c>
      <c r="T37" s="167"/>
      <c r="U37" s="167"/>
      <c r="V37" s="167"/>
      <c r="W37" s="167"/>
      <c r="X37" s="229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255"/>
      <c r="AX37" s="255"/>
      <c r="AY37" s="255"/>
      <c r="AZ37" s="255"/>
      <c r="BA37" s="255"/>
      <c r="BB37" s="255"/>
      <c r="BC37" s="255"/>
      <c r="BD37" s="255"/>
      <c r="BE37" s="255"/>
      <c r="BF37" s="255"/>
      <c r="BG37" s="255"/>
      <c r="BH37" s="255"/>
      <c r="BI37" s="255"/>
      <c r="BJ37" s="255"/>
      <c r="BK37" s="255"/>
      <c r="BL37" s="255"/>
      <c r="BM37" s="255"/>
      <c r="BN37" s="255"/>
      <c r="BO37" s="255"/>
      <c r="BP37" s="255"/>
      <c r="BQ37" s="255"/>
      <c r="BR37" s="255"/>
      <c r="BS37" s="255"/>
      <c r="BT37" s="255"/>
      <c r="BU37" s="255"/>
      <c r="BV37" s="255"/>
      <c r="BW37" s="255"/>
      <c r="BX37" s="255"/>
      <c r="BY37" s="255"/>
      <c r="BZ37" s="255"/>
      <c r="CA37" s="255"/>
      <c r="CB37" s="255"/>
      <c r="CC37" s="255"/>
      <c r="CD37" s="255"/>
      <c r="CE37" s="255"/>
      <c r="CF37" s="255"/>
      <c r="CG37" s="255"/>
      <c r="CH37" s="255"/>
      <c r="CI37" s="255"/>
      <c r="CJ37" s="255"/>
      <c r="CK37" s="255"/>
      <c r="CL37" s="255"/>
      <c r="CM37" s="255"/>
      <c r="CN37" s="255"/>
      <c r="CO37" s="255"/>
      <c r="CP37" s="255"/>
      <c r="CQ37" s="255"/>
      <c r="CR37" s="255"/>
      <c r="CS37" s="255"/>
      <c r="CT37" s="255"/>
      <c r="CU37" s="255"/>
      <c r="CV37" s="255"/>
      <c r="CW37" s="255"/>
      <c r="CX37" s="255"/>
      <c r="CY37" s="255"/>
      <c r="CZ37" s="255"/>
      <c r="DA37" s="255"/>
      <c r="DB37" s="255"/>
      <c r="DC37" s="255"/>
      <c r="DD37" s="255"/>
      <c r="DE37" s="255"/>
    </row>
    <row r="38" spans="2:109" s="165" customFormat="1" ht="12.75" customHeight="1">
      <c r="B38" s="166"/>
      <c r="C38" s="127"/>
      <c r="D38" s="257"/>
      <c r="E38" s="126"/>
      <c r="F38" s="126"/>
      <c r="G38" s="126"/>
      <c r="H38" s="126"/>
      <c r="I38" s="126"/>
      <c r="J38" s="166"/>
      <c r="K38" s="128"/>
      <c r="L38" s="128"/>
      <c r="M38" s="167"/>
      <c r="N38" s="167"/>
      <c r="O38" s="167"/>
      <c r="P38" s="166"/>
      <c r="Q38" s="166"/>
      <c r="R38" s="166" t="s">
        <v>297</v>
      </c>
      <c r="S38" s="166">
        <v>1</v>
      </c>
      <c r="T38" s="167"/>
      <c r="U38" s="167"/>
      <c r="V38" s="167"/>
      <c r="W38" s="167"/>
      <c r="X38" s="229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5"/>
      <c r="AW38" s="255"/>
      <c r="AX38" s="255"/>
      <c r="AY38" s="255"/>
      <c r="AZ38" s="255"/>
      <c r="BA38" s="255"/>
      <c r="BB38" s="255"/>
      <c r="BC38" s="255"/>
      <c r="BD38" s="255"/>
      <c r="BE38" s="255"/>
      <c r="BF38" s="255"/>
      <c r="BG38" s="255"/>
      <c r="BH38" s="255"/>
      <c r="BI38" s="255"/>
      <c r="BJ38" s="255"/>
      <c r="BK38" s="255"/>
      <c r="BL38" s="255"/>
      <c r="BM38" s="255"/>
      <c r="BN38" s="255"/>
      <c r="BO38" s="255"/>
      <c r="BP38" s="255"/>
      <c r="BQ38" s="255"/>
      <c r="BR38" s="255"/>
      <c r="BS38" s="255"/>
      <c r="BT38" s="255"/>
      <c r="BU38" s="255"/>
      <c r="BV38" s="255"/>
      <c r="BW38" s="255"/>
      <c r="BX38" s="255"/>
      <c r="BY38" s="255"/>
      <c r="BZ38" s="255"/>
      <c r="CA38" s="255"/>
      <c r="CB38" s="255"/>
      <c r="CC38" s="255"/>
      <c r="CD38" s="255"/>
      <c r="CE38" s="255"/>
      <c r="CF38" s="255"/>
      <c r="CG38" s="255"/>
      <c r="CH38" s="255"/>
      <c r="CI38" s="255"/>
      <c r="CJ38" s="255"/>
      <c r="CK38" s="255"/>
      <c r="CL38" s="255"/>
      <c r="CM38" s="255"/>
      <c r="CN38" s="255"/>
      <c r="CO38" s="255"/>
      <c r="CP38" s="255"/>
      <c r="CQ38" s="255"/>
      <c r="CR38" s="255"/>
      <c r="CS38" s="255"/>
      <c r="CT38" s="255"/>
      <c r="CU38" s="255"/>
      <c r="CV38" s="255"/>
      <c r="CW38" s="255"/>
      <c r="CX38" s="255"/>
      <c r="CY38" s="255"/>
      <c r="CZ38" s="255"/>
      <c r="DA38" s="255"/>
      <c r="DB38" s="255"/>
      <c r="DC38" s="255"/>
      <c r="DD38" s="255"/>
      <c r="DE38" s="255"/>
    </row>
    <row r="39" spans="2:24" s="256" customFormat="1" ht="12.75" customHeight="1">
      <c r="B39" s="248">
        <v>2</v>
      </c>
      <c r="C39" s="249" t="s">
        <v>408</v>
      </c>
      <c r="D39" s="250" t="s">
        <v>409</v>
      </c>
      <c r="E39" s="251" t="s">
        <v>410</v>
      </c>
      <c r="F39" s="251"/>
      <c r="G39" s="251"/>
      <c r="H39" s="251">
        <v>2001</v>
      </c>
      <c r="I39" s="251"/>
      <c r="J39" s="248"/>
      <c r="K39" s="252"/>
      <c r="L39" s="252"/>
      <c r="M39" s="253"/>
      <c r="N39" s="253"/>
      <c r="O39" s="253"/>
      <c r="P39" s="248"/>
      <c r="Q39" s="248">
        <v>1</v>
      </c>
      <c r="R39" s="248"/>
      <c r="S39" s="248"/>
      <c r="T39" s="253"/>
      <c r="U39" s="253"/>
      <c r="V39" s="253"/>
      <c r="W39" s="253"/>
      <c r="X39" s="254" t="s">
        <v>263</v>
      </c>
    </row>
    <row r="40" spans="2:24" s="256" customFormat="1" ht="12.75" customHeight="1">
      <c r="B40" s="248"/>
      <c r="C40" s="249" t="s">
        <v>298</v>
      </c>
      <c r="D40" s="250" t="s">
        <v>299</v>
      </c>
      <c r="E40" s="251" t="s">
        <v>195</v>
      </c>
      <c r="F40" s="251">
        <v>100</v>
      </c>
      <c r="G40" s="251" t="s">
        <v>189</v>
      </c>
      <c r="H40" s="251">
        <v>1987</v>
      </c>
      <c r="I40" s="251"/>
      <c r="J40" s="248"/>
      <c r="K40" s="252">
        <v>2</v>
      </c>
      <c r="L40" s="252" t="s">
        <v>188</v>
      </c>
      <c r="M40" s="253"/>
      <c r="N40" s="253"/>
      <c r="O40" s="253">
        <v>6</v>
      </c>
      <c r="P40" s="248" t="s">
        <v>266</v>
      </c>
      <c r="Q40" s="248">
        <v>6</v>
      </c>
      <c r="R40" s="248" t="s">
        <v>267</v>
      </c>
      <c r="S40" s="248">
        <v>86</v>
      </c>
      <c r="T40" s="253">
        <v>4</v>
      </c>
      <c r="U40" s="253">
        <v>1</v>
      </c>
      <c r="V40" s="253" t="s">
        <v>261</v>
      </c>
      <c r="W40" s="253" t="s">
        <v>262</v>
      </c>
      <c r="X40" s="254" t="s">
        <v>263</v>
      </c>
    </row>
    <row r="41" spans="2:109" s="165" customFormat="1" ht="12.75" customHeight="1">
      <c r="B41" s="166"/>
      <c r="C41" s="127"/>
      <c r="D41" s="258"/>
      <c r="E41" s="126"/>
      <c r="F41" s="126"/>
      <c r="G41" s="126"/>
      <c r="H41" s="126"/>
      <c r="I41" s="126"/>
      <c r="J41" s="166"/>
      <c r="K41" s="128"/>
      <c r="L41" s="128"/>
      <c r="M41" s="167"/>
      <c r="N41" s="167"/>
      <c r="O41" s="167"/>
      <c r="P41" s="166" t="s">
        <v>268</v>
      </c>
      <c r="Q41" s="166">
        <v>9</v>
      </c>
      <c r="R41" s="166" t="s">
        <v>269</v>
      </c>
      <c r="S41" s="166">
        <v>78</v>
      </c>
      <c r="T41" s="167"/>
      <c r="U41" s="167"/>
      <c r="V41" s="167"/>
      <c r="W41" s="167"/>
      <c r="X41" s="229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  <c r="BA41" s="255"/>
      <c r="BB41" s="255"/>
      <c r="BC41" s="255"/>
      <c r="BD41" s="255"/>
      <c r="BE41" s="255"/>
      <c r="BF41" s="255"/>
      <c r="BG41" s="255"/>
      <c r="BH41" s="255"/>
      <c r="BI41" s="255"/>
      <c r="BJ41" s="255"/>
      <c r="BK41" s="255"/>
      <c r="BL41" s="255"/>
      <c r="BM41" s="255"/>
      <c r="BN41" s="255"/>
      <c r="BO41" s="255"/>
      <c r="BP41" s="255"/>
      <c r="BQ41" s="255"/>
      <c r="BR41" s="255"/>
      <c r="BS41" s="255"/>
      <c r="BT41" s="255"/>
      <c r="BU41" s="255"/>
      <c r="BV41" s="255"/>
      <c r="BW41" s="255"/>
      <c r="BX41" s="255"/>
      <c r="BY41" s="255"/>
      <c r="BZ41" s="255"/>
      <c r="CA41" s="255"/>
      <c r="CB41" s="255"/>
      <c r="CC41" s="255"/>
      <c r="CD41" s="255"/>
      <c r="CE41" s="255"/>
      <c r="CF41" s="255"/>
      <c r="CG41" s="255"/>
      <c r="CH41" s="255"/>
      <c r="CI41" s="255"/>
      <c r="CJ41" s="255"/>
      <c r="CK41" s="255"/>
      <c r="CL41" s="255"/>
      <c r="CM41" s="255"/>
      <c r="CN41" s="255"/>
      <c r="CO41" s="255"/>
      <c r="CP41" s="255"/>
      <c r="CQ41" s="255"/>
      <c r="CR41" s="255"/>
      <c r="CS41" s="255"/>
      <c r="CT41" s="255"/>
      <c r="CU41" s="255"/>
      <c r="CV41" s="255"/>
      <c r="CW41" s="255"/>
      <c r="CX41" s="255"/>
      <c r="CY41" s="255"/>
      <c r="CZ41" s="255"/>
      <c r="DA41" s="255"/>
      <c r="DB41" s="255"/>
      <c r="DC41" s="255"/>
      <c r="DD41" s="255"/>
      <c r="DE41" s="255"/>
    </row>
    <row r="42" spans="2:109" s="165" customFormat="1" ht="12.75" customHeight="1">
      <c r="B42" s="166"/>
      <c r="C42" s="127"/>
      <c r="D42" s="258"/>
      <c r="E42" s="126"/>
      <c r="F42" s="126"/>
      <c r="G42" s="126"/>
      <c r="H42" s="126"/>
      <c r="I42" s="126"/>
      <c r="J42" s="166"/>
      <c r="K42" s="128"/>
      <c r="L42" s="128"/>
      <c r="M42" s="167"/>
      <c r="N42" s="167"/>
      <c r="O42" s="167"/>
      <c r="P42" s="166" t="s">
        <v>270</v>
      </c>
      <c r="Q42" s="166">
        <v>1</v>
      </c>
      <c r="R42" s="166" t="s">
        <v>271</v>
      </c>
      <c r="S42" s="166">
        <v>36</v>
      </c>
      <c r="T42" s="167"/>
      <c r="U42" s="167"/>
      <c r="V42" s="167"/>
      <c r="W42" s="167"/>
      <c r="X42" s="229"/>
      <c r="Y42" s="255"/>
      <c r="Z42" s="255"/>
      <c r="AA42" s="255"/>
      <c r="AB42" s="255"/>
      <c r="AC42" s="255"/>
      <c r="AD42" s="255"/>
      <c r="AE42" s="255"/>
      <c r="AF42" s="255"/>
      <c r="AG42" s="255"/>
      <c r="AH42" s="255"/>
      <c r="AI42" s="255"/>
      <c r="AJ42" s="255"/>
      <c r="AK42" s="255"/>
      <c r="AL42" s="255"/>
      <c r="AM42" s="255"/>
      <c r="AN42" s="255"/>
      <c r="AO42" s="255"/>
      <c r="AP42" s="255"/>
      <c r="AQ42" s="255"/>
      <c r="AR42" s="255"/>
      <c r="AS42" s="255"/>
      <c r="AT42" s="255"/>
      <c r="AU42" s="255"/>
      <c r="AV42" s="255"/>
      <c r="AW42" s="255"/>
      <c r="AX42" s="255"/>
      <c r="AY42" s="255"/>
      <c r="AZ42" s="255"/>
      <c r="BA42" s="255"/>
      <c r="BB42" s="255"/>
      <c r="BC42" s="255"/>
      <c r="BD42" s="255"/>
      <c r="BE42" s="255"/>
      <c r="BF42" s="255"/>
      <c r="BG42" s="255"/>
      <c r="BH42" s="255"/>
      <c r="BI42" s="255"/>
      <c r="BJ42" s="255"/>
      <c r="BK42" s="255"/>
      <c r="BL42" s="255"/>
      <c r="BM42" s="255"/>
      <c r="BN42" s="255"/>
      <c r="BO42" s="255"/>
      <c r="BP42" s="255"/>
      <c r="BQ42" s="255"/>
      <c r="BR42" s="255"/>
      <c r="BS42" s="255"/>
      <c r="BT42" s="255"/>
      <c r="BU42" s="255"/>
      <c r="BV42" s="255"/>
      <c r="BW42" s="255"/>
      <c r="BX42" s="255"/>
      <c r="BY42" s="255"/>
      <c r="BZ42" s="255"/>
      <c r="CA42" s="255"/>
      <c r="CB42" s="255"/>
      <c r="CC42" s="255"/>
      <c r="CD42" s="255"/>
      <c r="CE42" s="255"/>
      <c r="CF42" s="255"/>
      <c r="CG42" s="255"/>
      <c r="CH42" s="255"/>
      <c r="CI42" s="255"/>
      <c r="CJ42" s="255"/>
      <c r="CK42" s="255"/>
      <c r="CL42" s="255"/>
      <c r="CM42" s="255"/>
      <c r="CN42" s="255"/>
      <c r="CO42" s="255"/>
      <c r="CP42" s="255"/>
      <c r="CQ42" s="255"/>
      <c r="CR42" s="255"/>
      <c r="CS42" s="255"/>
      <c r="CT42" s="255"/>
      <c r="CU42" s="255"/>
      <c r="CV42" s="255"/>
      <c r="CW42" s="255"/>
      <c r="CX42" s="255"/>
      <c r="CY42" s="255"/>
      <c r="CZ42" s="255"/>
      <c r="DA42" s="255"/>
      <c r="DB42" s="255"/>
      <c r="DC42" s="255"/>
      <c r="DD42" s="255"/>
      <c r="DE42" s="255"/>
    </row>
    <row r="43" spans="2:109" s="165" customFormat="1" ht="12.75" customHeight="1">
      <c r="B43" s="166"/>
      <c r="C43" s="127"/>
      <c r="D43" s="258"/>
      <c r="E43" s="126"/>
      <c r="F43" s="126"/>
      <c r="G43" s="126"/>
      <c r="H43" s="126"/>
      <c r="I43" s="126"/>
      <c r="J43" s="166"/>
      <c r="K43" s="128"/>
      <c r="L43" s="128"/>
      <c r="M43" s="167"/>
      <c r="N43" s="167"/>
      <c r="O43" s="167"/>
      <c r="P43" s="166" t="s">
        <v>272</v>
      </c>
      <c r="Q43" s="166">
        <v>1</v>
      </c>
      <c r="R43" s="166" t="s">
        <v>273</v>
      </c>
      <c r="S43" s="166">
        <v>36</v>
      </c>
      <c r="T43" s="167"/>
      <c r="U43" s="167"/>
      <c r="V43" s="167"/>
      <c r="W43" s="167"/>
      <c r="X43" s="229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  <c r="AN43" s="255"/>
      <c r="AO43" s="255"/>
      <c r="AP43" s="255"/>
      <c r="AQ43" s="255"/>
      <c r="AR43" s="255"/>
      <c r="AS43" s="255"/>
      <c r="AT43" s="255"/>
      <c r="AU43" s="255"/>
      <c r="AV43" s="255"/>
      <c r="AW43" s="255"/>
      <c r="AX43" s="255"/>
      <c r="AY43" s="255"/>
      <c r="AZ43" s="255"/>
      <c r="BA43" s="255"/>
      <c r="BB43" s="255"/>
      <c r="BC43" s="255"/>
      <c r="BD43" s="255"/>
      <c r="BE43" s="255"/>
      <c r="BF43" s="255"/>
      <c r="BG43" s="255"/>
      <c r="BH43" s="255"/>
      <c r="BI43" s="255"/>
      <c r="BJ43" s="255"/>
      <c r="BK43" s="255"/>
      <c r="BL43" s="255"/>
      <c r="BM43" s="255"/>
      <c r="BN43" s="255"/>
      <c r="BO43" s="255"/>
      <c r="BP43" s="255"/>
      <c r="BQ43" s="255"/>
      <c r="BR43" s="255"/>
      <c r="BS43" s="255"/>
      <c r="BT43" s="255"/>
      <c r="BU43" s="255"/>
      <c r="BV43" s="255"/>
      <c r="BW43" s="255"/>
      <c r="BX43" s="255"/>
      <c r="BY43" s="255"/>
      <c r="BZ43" s="255"/>
      <c r="CA43" s="255"/>
      <c r="CB43" s="255"/>
      <c r="CC43" s="255"/>
      <c r="CD43" s="255"/>
      <c r="CE43" s="255"/>
      <c r="CF43" s="255"/>
      <c r="CG43" s="255"/>
      <c r="CH43" s="255"/>
      <c r="CI43" s="255"/>
      <c r="CJ43" s="255"/>
      <c r="CK43" s="255"/>
      <c r="CL43" s="255"/>
      <c r="CM43" s="255"/>
      <c r="CN43" s="255"/>
      <c r="CO43" s="255"/>
      <c r="CP43" s="255"/>
      <c r="CQ43" s="255"/>
      <c r="CR43" s="255"/>
      <c r="CS43" s="255"/>
      <c r="CT43" s="255"/>
      <c r="CU43" s="255"/>
      <c r="CV43" s="255"/>
      <c r="CW43" s="255"/>
      <c r="CX43" s="255"/>
      <c r="CY43" s="255"/>
      <c r="CZ43" s="255"/>
      <c r="DA43" s="255"/>
      <c r="DB43" s="255"/>
      <c r="DC43" s="255"/>
      <c r="DD43" s="255"/>
      <c r="DE43" s="255"/>
    </row>
    <row r="44" spans="2:109" s="165" customFormat="1" ht="12.75" customHeight="1">
      <c r="B44" s="166"/>
      <c r="C44" s="127"/>
      <c r="D44" s="258"/>
      <c r="E44" s="126"/>
      <c r="F44" s="126"/>
      <c r="G44" s="126"/>
      <c r="H44" s="126"/>
      <c r="I44" s="126"/>
      <c r="J44" s="166"/>
      <c r="K44" s="128"/>
      <c r="L44" s="128"/>
      <c r="M44" s="167"/>
      <c r="N44" s="167"/>
      <c r="O44" s="167"/>
      <c r="P44" s="166" t="s">
        <v>274</v>
      </c>
      <c r="Q44" s="166">
        <v>1</v>
      </c>
      <c r="R44" s="166" t="s">
        <v>275</v>
      </c>
      <c r="S44" s="166">
        <v>6</v>
      </c>
      <c r="T44" s="167"/>
      <c r="U44" s="167"/>
      <c r="V44" s="167"/>
      <c r="W44" s="167"/>
      <c r="X44" s="229"/>
      <c r="Y44" s="255"/>
      <c r="Z44" s="255"/>
      <c r="AA44" s="255"/>
      <c r="AB44" s="255"/>
      <c r="AC44" s="255"/>
      <c r="AD44" s="255"/>
      <c r="AE44" s="255"/>
      <c r="AF44" s="255"/>
      <c r="AG44" s="255"/>
      <c r="AH44" s="255"/>
      <c r="AI44" s="255"/>
      <c r="AJ44" s="255"/>
      <c r="AK44" s="255"/>
      <c r="AL44" s="255"/>
      <c r="AM44" s="255"/>
      <c r="AN44" s="255"/>
      <c r="AO44" s="255"/>
      <c r="AP44" s="255"/>
      <c r="AQ44" s="255"/>
      <c r="AR44" s="255"/>
      <c r="AS44" s="255"/>
      <c r="AT44" s="255"/>
      <c r="AU44" s="255"/>
      <c r="AV44" s="255"/>
      <c r="AW44" s="255"/>
      <c r="AX44" s="255"/>
      <c r="AY44" s="255"/>
      <c r="AZ44" s="255"/>
      <c r="BA44" s="255"/>
      <c r="BB44" s="255"/>
      <c r="BC44" s="255"/>
      <c r="BD44" s="255"/>
      <c r="BE44" s="255"/>
      <c r="BF44" s="255"/>
      <c r="BG44" s="255"/>
      <c r="BH44" s="255"/>
      <c r="BI44" s="255"/>
      <c r="BJ44" s="255"/>
      <c r="BK44" s="255"/>
      <c r="BL44" s="255"/>
      <c r="BM44" s="255"/>
      <c r="BN44" s="255"/>
      <c r="BO44" s="255"/>
      <c r="BP44" s="255"/>
      <c r="BQ44" s="255"/>
      <c r="BR44" s="255"/>
      <c r="BS44" s="255"/>
      <c r="BT44" s="255"/>
      <c r="BU44" s="255"/>
      <c r="BV44" s="255"/>
      <c r="BW44" s="255"/>
      <c r="BX44" s="255"/>
      <c r="BY44" s="255"/>
      <c r="BZ44" s="255"/>
      <c r="CA44" s="255"/>
      <c r="CB44" s="255"/>
      <c r="CC44" s="255"/>
      <c r="CD44" s="255"/>
      <c r="CE44" s="255"/>
      <c r="CF44" s="255"/>
      <c r="CG44" s="255"/>
      <c r="CH44" s="255"/>
      <c r="CI44" s="255"/>
      <c r="CJ44" s="255"/>
      <c r="CK44" s="255"/>
      <c r="CL44" s="255"/>
      <c r="CM44" s="255"/>
      <c r="CN44" s="255"/>
      <c r="CO44" s="255"/>
      <c r="CP44" s="255"/>
      <c r="CQ44" s="255"/>
      <c r="CR44" s="255"/>
      <c r="CS44" s="255"/>
      <c r="CT44" s="255"/>
      <c r="CU44" s="255"/>
      <c r="CV44" s="255"/>
      <c r="CW44" s="255"/>
      <c r="CX44" s="255"/>
      <c r="CY44" s="255"/>
      <c r="CZ44" s="255"/>
      <c r="DA44" s="255"/>
      <c r="DB44" s="255"/>
      <c r="DC44" s="255"/>
      <c r="DD44" s="255"/>
      <c r="DE44" s="255"/>
    </row>
    <row r="45" spans="2:109" s="165" customFormat="1" ht="12.75" customHeight="1">
      <c r="B45" s="166"/>
      <c r="C45" s="127"/>
      <c r="D45" s="258"/>
      <c r="E45" s="126"/>
      <c r="F45" s="126"/>
      <c r="G45" s="126"/>
      <c r="H45" s="126"/>
      <c r="I45" s="126"/>
      <c r="J45" s="166"/>
      <c r="K45" s="128"/>
      <c r="L45" s="128"/>
      <c r="M45" s="167"/>
      <c r="N45" s="167"/>
      <c r="O45" s="167"/>
      <c r="P45" s="166" t="s">
        <v>276</v>
      </c>
      <c r="Q45" s="166">
        <v>2</v>
      </c>
      <c r="R45" s="166" t="s">
        <v>277</v>
      </c>
      <c r="S45" s="166">
        <v>18</v>
      </c>
      <c r="T45" s="167"/>
      <c r="U45" s="167"/>
      <c r="V45" s="167"/>
      <c r="W45" s="167"/>
      <c r="X45" s="229"/>
      <c r="Y45" s="255"/>
      <c r="Z45" s="255"/>
      <c r="AA45" s="255"/>
      <c r="AB45" s="255"/>
      <c r="AC45" s="255"/>
      <c r="AD45" s="255"/>
      <c r="AE45" s="255"/>
      <c r="AF45" s="255"/>
      <c r="AG45" s="255"/>
      <c r="AH45" s="255"/>
      <c r="AI45" s="255"/>
      <c r="AJ45" s="255"/>
      <c r="AK45" s="255"/>
      <c r="AL45" s="255"/>
      <c r="AM45" s="255"/>
      <c r="AN45" s="255"/>
      <c r="AO45" s="255"/>
      <c r="AP45" s="255"/>
      <c r="AQ45" s="255"/>
      <c r="AR45" s="255"/>
      <c r="AS45" s="255"/>
      <c r="AT45" s="255"/>
      <c r="AU45" s="255"/>
      <c r="AV45" s="255"/>
      <c r="AW45" s="255"/>
      <c r="AX45" s="255"/>
      <c r="AY45" s="255"/>
      <c r="AZ45" s="255"/>
      <c r="BA45" s="255"/>
      <c r="BB45" s="255"/>
      <c r="BC45" s="255"/>
      <c r="BD45" s="255"/>
      <c r="BE45" s="255"/>
      <c r="BF45" s="255"/>
      <c r="BG45" s="255"/>
      <c r="BH45" s="255"/>
      <c r="BI45" s="255"/>
      <c r="BJ45" s="255"/>
      <c r="BK45" s="255"/>
      <c r="BL45" s="255"/>
      <c r="BM45" s="255"/>
      <c r="BN45" s="255"/>
      <c r="BO45" s="255"/>
      <c r="BP45" s="255"/>
      <c r="BQ45" s="255"/>
      <c r="BR45" s="255"/>
      <c r="BS45" s="255"/>
      <c r="BT45" s="255"/>
      <c r="BU45" s="255"/>
      <c r="BV45" s="255"/>
      <c r="BW45" s="255"/>
      <c r="BX45" s="255"/>
      <c r="BY45" s="255"/>
      <c r="BZ45" s="255"/>
      <c r="CA45" s="255"/>
      <c r="CB45" s="255"/>
      <c r="CC45" s="255"/>
      <c r="CD45" s="255"/>
      <c r="CE45" s="255"/>
      <c r="CF45" s="255"/>
      <c r="CG45" s="255"/>
      <c r="CH45" s="255"/>
      <c r="CI45" s="255"/>
      <c r="CJ45" s="255"/>
      <c r="CK45" s="255"/>
      <c r="CL45" s="255"/>
      <c r="CM45" s="255"/>
      <c r="CN45" s="255"/>
      <c r="CO45" s="255"/>
      <c r="CP45" s="255"/>
      <c r="CQ45" s="255"/>
      <c r="CR45" s="255"/>
      <c r="CS45" s="255"/>
      <c r="CT45" s="255"/>
      <c r="CU45" s="255"/>
      <c r="CV45" s="255"/>
      <c r="CW45" s="255"/>
      <c r="CX45" s="255"/>
      <c r="CY45" s="255"/>
      <c r="CZ45" s="255"/>
      <c r="DA45" s="255"/>
      <c r="DB45" s="255"/>
      <c r="DC45" s="255"/>
      <c r="DD45" s="255"/>
      <c r="DE45" s="255"/>
    </row>
    <row r="46" spans="2:109" s="165" customFormat="1" ht="12.75" customHeight="1">
      <c r="B46" s="166"/>
      <c r="C46" s="127"/>
      <c r="D46" s="258"/>
      <c r="E46" s="126"/>
      <c r="F46" s="126"/>
      <c r="G46" s="126"/>
      <c r="H46" s="126"/>
      <c r="I46" s="126"/>
      <c r="J46" s="166"/>
      <c r="K46" s="128"/>
      <c r="L46" s="128"/>
      <c r="M46" s="167"/>
      <c r="N46" s="167"/>
      <c r="O46" s="167"/>
      <c r="P46" s="166"/>
      <c r="Q46" s="166"/>
      <c r="R46" s="166" t="s">
        <v>278</v>
      </c>
      <c r="S46" s="166">
        <v>18</v>
      </c>
      <c r="T46" s="167"/>
      <c r="U46" s="167"/>
      <c r="V46" s="167"/>
      <c r="W46" s="167"/>
      <c r="X46" s="229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AN46" s="255"/>
      <c r="AO46" s="255"/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  <c r="BA46" s="255"/>
      <c r="BB46" s="255"/>
      <c r="BC46" s="255"/>
      <c r="BD46" s="255"/>
      <c r="BE46" s="255"/>
      <c r="BF46" s="255"/>
      <c r="BG46" s="255"/>
      <c r="BH46" s="255"/>
      <c r="BI46" s="255"/>
      <c r="BJ46" s="255"/>
      <c r="BK46" s="255"/>
      <c r="BL46" s="255"/>
      <c r="BM46" s="255"/>
      <c r="BN46" s="255"/>
      <c r="BO46" s="255"/>
      <c r="BP46" s="255"/>
      <c r="BQ46" s="255"/>
      <c r="BR46" s="255"/>
      <c r="BS46" s="255"/>
      <c r="BT46" s="255"/>
      <c r="BU46" s="255"/>
      <c r="BV46" s="255"/>
      <c r="BW46" s="255"/>
      <c r="BX46" s="255"/>
      <c r="BY46" s="255"/>
      <c r="BZ46" s="255"/>
      <c r="CA46" s="255"/>
      <c r="CB46" s="255"/>
      <c r="CC46" s="255"/>
      <c r="CD46" s="255"/>
      <c r="CE46" s="255"/>
      <c r="CF46" s="255"/>
      <c r="CG46" s="255"/>
      <c r="CH46" s="255"/>
      <c r="CI46" s="255"/>
      <c r="CJ46" s="255"/>
      <c r="CK46" s="255"/>
      <c r="CL46" s="255"/>
      <c r="CM46" s="255"/>
      <c r="CN46" s="255"/>
      <c r="CO46" s="255"/>
      <c r="CP46" s="255"/>
      <c r="CQ46" s="255"/>
      <c r="CR46" s="255"/>
      <c r="CS46" s="255"/>
      <c r="CT46" s="255"/>
      <c r="CU46" s="255"/>
      <c r="CV46" s="255"/>
      <c r="CW46" s="255"/>
      <c r="CX46" s="255"/>
      <c r="CY46" s="255"/>
      <c r="CZ46" s="255"/>
      <c r="DA46" s="255"/>
      <c r="DB46" s="255"/>
      <c r="DC46" s="255"/>
      <c r="DD46" s="255"/>
      <c r="DE46" s="255"/>
    </row>
    <row r="47" spans="2:109" s="165" customFormat="1" ht="12.75" customHeight="1">
      <c r="B47" s="166"/>
      <c r="C47" s="127"/>
      <c r="D47" s="258"/>
      <c r="E47" s="126"/>
      <c r="F47" s="126"/>
      <c r="G47" s="126"/>
      <c r="H47" s="126"/>
      <c r="I47" s="126"/>
      <c r="J47" s="166"/>
      <c r="K47" s="128"/>
      <c r="L47" s="128"/>
      <c r="M47" s="167"/>
      <c r="N47" s="167"/>
      <c r="O47" s="167"/>
      <c r="P47" s="166"/>
      <c r="Q47" s="166"/>
      <c r="R47" s="166" t="s">
        <v>279</v>
      </c>
      <c r="S47" s="166">
        <v>1</v>
      </c>
      <c r="T47" s="167"/>
      <c r="U47" s="167"/>
      <c r="V47" s="167"/>
      <c r="W47" s="167"/>
      <c r="X47" s="229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  <c r="AP47" s="255"/>
      <c r="AQ47" s="255"/>
      <c r="AR47" s="255"/>
      <c r="AS47" s="255"/>
      <c r="AT47" s="255"/>
      <c r="AU47" s="255"/>
      <c r="AV47" s="255"/>
      <c r="AW47" s="255"/>
      <c r="AX47" s="255"/>
      <c r="AY47" s="255"/>
      <c r="AZ47" s="255"/>
      <c r="BA47" s="255"/>
      <c r="BB47" s="255"/>
      <c r="BC47" s="255"/>
      <c r="BD47" s="255"/>
      <c r="BE47" s="255"/>
      <c r="BF47" s="255"/>
      <c r="BG47" s="255"/>
      <c r="BH47" s="255"/>
      <c r="BI47" s="255"/>
      <c r="BJ47" s="255"/>
      <c r="BK47" s="255"/>
      <c r="BL47" s="255"/>
      <c r="BM47" s="255"/>
      <c r="BN47" s="255"/>
      <c r="BO47" s="255"/>
      <c r="BP47" s="255"/>
      <c r="BQ47" s="255"/>
      <c r="BR47" s="255"/>
      <c r="BS47" s="255"/>
      <c r="BT47" s="255"/>
      <c r="BU47" s="255"/>
      <c r="BV47" s="255"/>
      <c r="BW47" s="255"/>
      <c r="BX47" s="255"/>
      <c r="BY47" s="255"/>
      <c r="BZ47" s="255"/>
      <c r="CA47" s="255"/>
      <c r="CB47" s="255"/>
      <c r="CC47" s="255"/>
      <c r="CD47" s="255"/>
      <c r="CE47" s="255"/>
      <c r="CF47" s="255"/>
      <c r="CG47" s="255"/>
      <c r="CH47" s="255"/>
      <c r="CI47" s="255"/>
      <c r="CJ47" s="255"/>
      <c r="CK47" s="255"/>
      <c r="CL47" s="255"/>
      <c r="CM47" s="255"/>
      <c r="CN47" s="255"/>
      <c r="CO47" s="255"/>
      <c r="CP47" s="255"/>
      <c r="CQ47" s="255"/>
      <c r="CR47" s="255"/>
      <c r="CS47" s="255"/>
      <c r="CT47" s="255"/>
      <c r="CU47" s="255"/>
      <c r="CV47" s="255"/>
      <c r="CW47" s="255"/>
      <c r="CX47" s="255"/>
      <c r="CY47" s="255"/>
      <c r="CZ47" s="255"/>
      <c r="DA47" s="255"/>
      <c r="DB47" s="255"/>
      <c r="DC47" s="255"/>
      <c r="DD47" s="255"/>
      <c r="DE47" s="255"/>
    </row>
    <row r="48" spans="2:109" s="165" customFormat="1" ht="12.75" customHeight="1">
      <c r="B48" s="166"/>
      <c r="C48" s="127"/>
      <c r="D48" s="258"/>
      <c r="E48" s="126"/>
      <c r="F48" s="126"/>
      <c r="G48" s="126"/>
      <c r="H48" s="126"/>
      <c r="I48" s="126"/>
      <c r="J48" s="166"/>
      <c r="K48" s="128"/>
      <c r="L48" s="128"/>
      <c r="M48" s="167"/>
      <c r="N48" s="167"/>
      <c r="O48" s="167"/>
      <c r="P48" s="166"/>
      <c r="Q48" s="166"/>
      <c r="R48" s="166" t="s">
        <v>280</v>
      </c>
      <c r="S48" s="166">
        <v>1</v>
      </c>
      <c r="T48" s="167"/>
      <c r="U48" s="167"/>
      <c r="V48" s="167"/>
      <c r="W48" s="167"/>
      <c r="X48" s="229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255"/>
      <c r="BB48" s="255"/>
      <c r="BC48" s="255"/>
      <c r="BD48" s="255"/>
      <c r="BE48" s="255"/>
      <c r="BF48" s="255"/>
      <c r="BG48" s="255"/>
      <c r="BH48" s="255"/>
      <c r="BI48" s="255"/>
      <c r="BJ48" s="255"/>
      <c r="BK48" s="255"/>
      <c r="BL48" s="255"/>
      <c r="BM48" s="255"/>
      <c r="BN48" s="255"/>
      <c r="BO48" s="255"/>
      <c r="BP48" s="255"/>
      <c r="BQ48" s="255"/>
      <c r="BR48" s="255"/>
      <c r="BS48" s="255"/>
      <c r="BT48" s="255"/>
      <c r="BU48" s="255"/>
      <c r="BV48" s="255"/>
      <c r="BW48" s="255"/>
      <c r="BX48" s="255"/>
      <c r="BY48" s="255"/>
      <c r="BZ48" s="255"/>
      <c r="CA48" s="255"/>
      <c r="CB48" s="255"/>
      <c r="CC48" s="255"/>
      <c r="CD48" s="255"/>
      <c r="CE48" s="255"/>
      <c r="CF48" s="255"/>
      <c r="CG48" s="255"/>
      <c r="CH48" s="255"/>
      <c r="CI48" s="255"/>
      <c r="CJ48" s="255"/>
      <c r="CK48" s="255"/>
      <c r="CL48" s="255"/>
      <c r="CM48" s="255"/>
      <c r="CN48" s="255"/>
      <c r="CO48" s="255"/>
      <c r="CP48" s="255"/>
      <c r="CQ48" s="255"/>
      <c r="CR48" s="255"/>
      <c r="CS48" s="255"/>
      <c r="CT48" s="255"/>
      <c r="CU48" s="255"/>
      <c r="CV48" s="255"/>
      <c r="CW48" s="255"/>
      <c r="CX48" s="255"/>
      <c r="CY48" s="255"/>
      <c r="CZ48" s="255"/>
      <c r="DA48" s="255"/>
      <c r="DB48" s="255"/>
      <c r="DC48" s="255"/>
      <c r="DD48" s="255"/>
      <c r="DE48" s="255"/>
    </row>
    <row r="49" spans="2:109" s="165" customFormat="1" ht="12.75" customHeight="1">
      <c r="B49" s="166"/>
      <c r="C49" s="127"/>
      <c r="D49" s="258"/>
      <c r="E49" s="126"/>
      <c r="F49" s="126"/>
      <c r="G49" s="126"/>
      <c r="H49" s="126"/>
      <c r="I49" s="126"/>
      <c r="J49" s="166"/>
      <c r="K49" s="128"/>
      <c r="L49" s="128"/>
      <c r="M49" s="167"/>
      <c r="N49" s="167"/>
      <c r="O49" s="167"/>
      <c r="P49" s="166"/>
      <c r="Q49" s="166"/>
      <c r="R49" s="166" t="s">
        <v>281</v>
      </c>
      <c r="S49" s="166">
        <v>3</v>
      </c>
      <c r="T49" s="167"/>
      <c r="U49" s="167"/>
      <c r="V49" s="167"/>
      <c r="W49" s="167"/>
      <c r="X49" s="229"/>
      <c r="Y49" s="255"/>
      <c r="Z49" s="255"/>
      <c r="AA49" s="255"/>
      <c r="AB49" s="255"/>
      <c r="AC49" s="255"/>
      <c r="AD49" s="255"/>
      <c r="AE49" s="255"/>
      <c r="AF49" s="255"/>
      <c r="AG49" s="255"/>
      <c r="AH49" s="255"/>
      <c r="AI49" s="255"/>
      <c r="AJ49" s="255"/>
      <c r="AK49" s="255"/>
      <c r="AL49" s="255"/>
      <c r="AM49" s="255"/>
      <c r="AN49" s="255"/>
      <c r="AO49" s="255"/>
      <c r="AP49" s="255"/>
      <c r="AQ49" s="255"/>
      <c r="AR49" s="255"/>
      <c r="AS49" s="255"/>
      <c r="AT49" s="255"/>
      <c r="AU49" s="255"/>
      <c r="AV49" s="255"/>
      <c r="AW49" s="255"/>
      <c r="AX49" s="255"/>
      <c r="AY49" s="255"/>
      <c r="AZ49" s="255"/>
      <c r="BA49" s="255"/>
      <c r="BB49" s="255"/>
      <c r="BC49" s="255"/>
      <c r="BD49" s="255"/>
      <c r="BE49" s="255"/>
      <c r="BF49" s="255"/>
      <c r="BG49" s="255"/>
      <c r="BH49" s="255"/>
      <c r="BI49" s="255"/>
      <c r="BJ49" s="255"/>
      <c r="BK49" s="255"/>
      <c r="BL49" s="255"/>
      <c r="BM49" s="255"/>
      <c r="BN49" s="255"/>
      <c r="BO49" s="255"/>
      <c r="BP49" s="255"/>
      <c r="BQ49" s="255"/>
      <c r="BR49" s="255"/>
      <c r="BS49" s="255"/>
      <c r="BT49" s="255"/>
      <c r="BU49" s="255"/>
      <c r="BV49" s="255"/>
      <c r="BW49" s="255"/>
      <c r="BX49" s="255"/>
      <c r="BY49" s="255"/>
      <c r="BZ49" s="255"/>
      <c r="CA49" s="255"/>
      <c r="CB49" s="255"/>
      <c r="CC49" s="255"/>
      <c r="CD49" s="255"/>
      <c r="CE49" s="255"/>
      <c r="CF49" s="255"/>
      <c r="CG49" s="255"/>
      <c r="CH49" s="255"/>
      <c r="CI49" s="255"/>
      <c r="CJ49" s="255"/>
      <c r="CK49" s="255"/>
      <c r="CL49" s="255"/>
      <c r="CM49" s="255"/>
      <c r="CN49" s="255"/>
      <c r="CO49" s="255"/>
      <c r="CP49" s="255"/>
      <c r="CQ49" s="255"/>
      <c r="CR49" s="255"/>
      <c r="CS49" s="255"/>
      <c r="CT49" s="255"/>
      <c r="CU49" s="255"/>
      <c r="CV49" s="255"/>
      <c r="CW49" s="255"/>
      <c r="CX49" s="255"/>
      <c r="CY49" s="255"/>
      <c r="CZ49" s="255"/>
      <c r="DA49" s="255"/>
      <c r="DB49" s="255"/>
      <c r="DC49" s="255"/>
      <c r="DD49" s="255"/>
      <c r="DE49" s="255"/>
    </row>
    <row r="50" spans="2:109" s="165" customFormat="1" ht="12.75" customHeight="1">
      <c r="B50" s="166"/>
      <c r="C50" s="127"/>
      <c r="D50" s="258"/>
      <c r="E50" s="126"/>
      <c r="F50" s="126"/>
      <c r="G50" s="126"/>
      <c r="H50" s="126"/>
      <c r="I50" s="126"/>
      <c r="J50" s="166"/>
      <c r="K50" s="128"/>
      <c r="L50" s="128"/>
      <c r="M50" s="167"/>
      <c r="N50" s="167"/>
      <c r="O50" s="167"/>
      <c r="P50" s="166"/>
      <c r="Q50" s="166"/>
      <c r="R50" s="166" t="s">
        <v>282</v>
      </c>
      <c r="S50" s="166">
        <v>2</v>
      </c>
      <c r="T50" s="167"/>
      <c r="U50" s="167"/>
      <c r="V50" s="167"/>
      <c r="W50" s="167"/>
      <c r="X50" s="229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  <c r="AN50" s="255"/>
      <c r="AO50" s="255"/>
      <c r="AP50" s="255"/>
      <c r="AQ50" s="255"/>
      <c r="AR50" s="255"/>
      <c r="AS50" s="255"/>
      <c r="AT50" s="255"/>
      <c r="AU50" s="255"/>
      <c r="AV50" s="255"/>
      <c r="AW50" s="255"/>
      <c r="AX50" s="255"/>
      <c r="AY50" s="255"/>
      <c r="AZ50" s="255"/>
      <c r="BA50" s="255"/>
      <c r="BB50" s="255"/>
      <c r="BC50" s="255"/>
      <c r="BD50" s="255"/>
      <c r="BE50" s="255"/>
      <c r="BF50" s="255"/>
      <c r="BG50" s="255"/>
      <c r="BH50" s="255"/>
      <c r="BI50" s="255"/>
      <c r="BJ50" s="255"/>
      <c r="BK50" s="255"/>
      <c r="BL50" s="255"/>
      <c r="BM50" s="255"/>
      <c r="BN50" s="255"/>
      <c r="BO50" s="255"/>
      <c r="BP50" s="255"/>
      <c r="BQ50" s="255"/>
      <c r="BR50" s="255"/>
      <c r="BS50" s="255"/>
      <c r="BT50" s="255"/>
      <c r="BU50" s="255"/>
      <c r="BV50" s="255"/>
      <c r="BW50" s="255"/>
      <c r="BX50" s="255"/>
      <c r="BY50" s="255"/>
      <c r="BZ50" s="255"/>
      <c r="CA50" s="255"/>
      <c r="CB50" s="255"/>
      <c r="CC50" s="255"/>
      <c r="CD50" s="255"/>
      <c r="CE50" s="255"/>
      <c r="CF50" s="255"/>
      <c r="CG50" s="255"/>
      <c r="CH50" s="255"/>
      <c r="CI50" s="255"/>
      <c r="CJ50" s="255"/>
      <c r="CK50" s="255"/>
      <c r="CL50" s="255"/>
      <c r="CM50" s="255"/>
      <c r="CN50" s="255"/>
      <c r="CO50" s="255"/>
      <c r="CP50" s="255"/>
      <c r="CQ50" s="255"/>
      <c r="CR50" s="255"/>
      <c r="CS50" s="255"/>
      <c r="CT50" s="255"/>
      <c r="CU50" s="255"/>
      <c r="CV50" s="255"/>
      <c r="CW50" s="255"/>
      <c r="CX50" s="255"/>
      <c r="CY50" s="255"/>
      <c r="CZ50" s="255"/>
      <c r="DA50" s="255"/>
      <c r="DB50" s="255"/>
      <c r="DC50" s="255"/>
      <c r="DD50" s="255"/>
      <c r="DE50" s="255"/>
    </row>
    <row r="51" spans="2:109" s="165" customFormat="1" ht="12.75" customHeight="1">
      <c r="B51" s="166"/>
      <c r="C51" s="127"/>
      <c r="D51" s="258"/>
      <c r="E51" s="126"/>
      <c r="F51" s="126"/>
      <c r="G51" s="126"/>
      <c r="H51" s="126"/>
      <c r="I51" s="126"/>
      <c r="J51" s="166"/>
      <c r="K51" s="128"/>
      <c r="L51" s="128"/>
      <c r="M51" s="167"/>
      <c r="N51" s="167"/>
      <c r="O51" s="167"/>
      <c r="P51" s="166"/>
      <c r="Q51" s="166"/>
      <c r="R51" s="166" t="s">
        <v>283</v>
      </c>
      <c r="S51" s="166">
        <v>1</v>
      </c>
      <c r="T51" s="167"/>
      <c r="U51" s="167"/>
      <c r="V51" s="167"/>
      <c r="W51" s="167"/>
      <c r="X51" s="229"/>
      <c r="Y51" s="255"/>
      <c r="Z51" s="255"/>
      <c r="AA51" s="255"/>
      <c r="AB51" s="255"/>
      <c r="AC51" s="255"/>
      <c r="AD51" s="255"/>
      <c r="AE51" s="255"/>
      <c r="AF51" s="255"/>
      <c r="AG51" s="255"/>
      <c r="AH51" s="255"/>
      <c r="AI51" s="255"/>
      <c r="AJ51" s="255"/>
      <c r="AK51" s="255"/>
      <c r="AL51" s="255"/>
      <c r="AM51" s="255"/>
      <c r="AN51" s="255"/>
      <c r="AO51" s="255"/>
      <c r="AP51" s="255"/>
      <c r="AQ51" s="255"/>
      <c r="AR51" s="255"/>
      <c r="AS51" s="255"/>
      <c r="AT51" s="255"/>
      <c r="AU51" s="255"/>
      <c r="AV51" s="255"/>
      <c r="AW51" s="255"/>
      <c r="AX51" s="255"/>
      <c r="AY51" s="255"/>
      <c r="AZ51" s="255"/>
      <c r="BA51" s="255"/>
      <c r="BB51" s="255"/>
      <c r="BC51" s="255"/>
      <c r="BD51" s="255"/>
      <c r="BE51" s="255"/>
      <c r="BF51" s="255"/>
      <c r="BG51" s="255"/>
      <c r="BH51" s="255"/>
      <c r="BI51" s="255"/>
      <c r="BJ51" s="255"/>
      <c r="BK51" s="255"/>
      <c r="BL51" s="255"/>
      <c r="BM51" s="255"/>
      <c r="BN51" s="255"/>
      <c r="BO51" s="255"/>
      <c r="BP51" s="255"/>
      <c r="BQ51" s="255"/>
      <c r="BR51" s="255"/>
      <c r="BS51" s="255"/>
      <c r="BT51" s="255"/>
      <c r="BU51" s="255"/>
      <c r="BV51" s="255"/>
      <c r="BW51" s="255"/>
      <c r="BX51" s="255"/>
      <c r="BY51" s="255"/>
      <c r="BZ51" s="255"/>
      <c r="CA51" s="255"/>
      <c r="CB51" s="255"/>
      <c r="CC51" s="255"/>
      <c r="CD51" s="255"/>
      <c r="CE51" s="255"/>
      <c r="CF51" s="255"/>
      <c r="CG51" s="255"/>
      <c r="CH51" s="255"/>
      <c r="CI51" s="255"/>
      <c r="CJ51" s="255"/>
      <c r="CK51" s="255"/>
      <c r="CL51" s="255"/>
      <c r="CM51" s="255"/>
      <c r="CN51" s="255"/>
      <c r="CO51" s="255"/>
      <c r="CP51" s="255"/>
      <c r="CQ51" s="255"/>
      <c r="CR51" s="255"/>
      <c r="CS51" s="255"/>
      <c r="CT51" s="255"/>
      <c r="CU51" s="255"/>
      <c r="CV51" s="255"/>
      <c r="CW51" s="255"/>
      <c r="CX51" s="255"/>
      <c r="CY51" s="255"/>
      <c r="CZ51" s="255"/>
      <c r="DA51" s="255"/>
      <c r="DB51" s="255"/>
      <c r="DC51" s="255"/>
      <c r="DD51" s="255"/>
      <c r="DE51" s="255"/>
    </row>
    <row r="52" spans="2:109" s="165" customFormat="1" ht="12.75" customHeight="1">
      <c r="B52" s="166"/>
      <c r="C52" s="127"/>
      <c r="D52" s="258"/>
      <c r="E52" s="126"/>
      <c r="F52" s="126"/>
      <c r="G52" s="126"/>
      <c r="H52" s="126"/>
      <c r="I52" s="126"/>
      <c r="J52" s="166"/>
      <c r="K52" s="128"/>
      <c r="L52" s="128"/>
      <c r="M52" s="167"/>
      <c r="N52" s="167"/>
      <c r="O52" s="167"/>
      <c r="P52" s="166"/>
      <c r="Q52" s="166"/>
      <c r="R52" s="166" t="s">
        <v>284</v>
      </c>
      <c r="S52" s="166">
        <v>8</v>
      </c>
      <c r="T52" s="167"/>
      <c r="U52" s="167"/>
      <c r="V52" s="167"/>
      <c r="W52" s="167"/>
      <c r="X52" s="229"/>
      <c r="Y52" s="255"/>
      <c r="Z52" s="255"/>
      <c r="AA52" s="255"/>
      <c r="AB52" s="255"/>
      <c r="AC52" s="255"/>
      <c r="AD52" s="255"/>
      <c r="AE52" s="255"/>
      <c r="AF52" s="255"/>
      <c r="AG52" s="255"/>
      <c r="AH52" s="255"/>
      <c r="AI52" s="255"/>
      <c r="AJ52" s="255"/>
      <c r="AK52" s="255"/>
      <c r="AL52" s="255"/>
      <c r="AM52" s="255"/>
      <c r="AN52" s="255"/>
      <c r="AO52" s="255"/>
      <c r="AP52" s="255"/>
      <c r="AQ52" s="255"/>
      <c r="AR52" s="255"/>
      <c r="AS52" s="255"/>
      <c r="AT52" s="255"/>
      <c r="AU52" s="255"/>
      <c r="AV52" s="255"/>
      <c r="AW52" s="255"/>
      <c r="AX52" s="255"/>
      <c r="AY52" s="255"/>
      <c r="AZ52" s="255"/>
      <c r="BA52" s="255"/>
      <c r="BB52" s="255"/>
      <c r="BC52" s="255"/>
      <c r="BD52" s="255"/>
      <c r="BE52" s="255"/>
      <c r="BF52" s="255"/>
      <c r="BG52" s="255"/>
      <c r="BH52" s="255"/>
      <c r="BI52" s="255"/>
      <c r="BJ52" s="255"/>
      <c r="BK52" s="255"/>
      <c r="BL52" s="255"/>
      <c r="BM52" s="255"/>
      <c r="BN52" s="255"/>
      <c r="BO52" s="255"/>
      <c r="BP52" s="255"/>
      <c r="BQ52" s="255"/>
      <c r="BR52" s="255"/>
      <c r="BS52" s="255"/>
      <c r="BT52" s="255"/>
      <c r="BU52" s="255"/>
      <c r="BV52" s="255"/>
      <c r="BW52" s="255"/>
      <c r="BX52" s="255"/>
      <c r="BY52" s="255"/>
      <c r="BZ52" s="255"/>
      <c r="CA52" s="255"/>
      <c r="CB52" s="255"/>
      <c r="CC52" s="255"/>
      <c r="CD52" s="255"/>
      <c r="CE52" s="255"/>
      <c r="CF52" s="255"/>
      <c r="CG52" s="255"/>
      <c r="CH52" s="255"/>
      <c r="CI52" s="255"/>
      <c r="CJ52" s="255"/>
      <c r="CK52" s="255"/>
      <c r="CL52" s="255"/>
      <c r="CM52" s="255"/>
      <c r="CN52" s="255"/>
      <c r="CO52" s="255"/>
      <c r="CP52" s="255"/>
      <c r="CQ52" s="255"/>
      <c r="CR52" s="255"/>
      <c r="CS52" s="255"/>
      <c r="CT52" s="255"/>
      <c r="CU52" s="255"/>
      <c r="CV52" s="255"/>
      <c r="CW52" s="255"/>
      <c r="CX52" s="255"/>
      <c r="CY52" s="255"/>
      <c r="CZ52" s="255"/>
      <c r="DA52" s="255"/>
      <c r="DB52" s="255"/>
      <c r="DC52" s="255"/>
      <c r="DD52" s="255"/>
      <c r="DE52" s="255"/>
    </row>
    <row r="53" spans="2:109" s="165" customFormat="1" ht="12.75" customHeight="1">
      <c r="B53" s="166"/>
      <c r="C53" s="127"/>
      <c r="D53" s="258"/>
      <c r="E53" s="126"/>
      <c r="F53" s="126"/>
      <c r="G53" s="126"/>
      <c r="H53" s="126"/>
      <c r="I53" s="126"/>
      <c r="J53" s="166"/>
      <c r="K53" s="128"/>
      <c r="L53" s="128"/>
      <c r="M53" s="167"/>
      <c r="N53" s="167"/>
      <c r="O53" s="167"/>
      <c r="P53" s="166"/>
      <c r="Q53" s="166"/>
      <c r="R53" s="166" t="s">
        <v>285</v>
      </c>
      <c r="S53" s="166">
        <v>2</v>
      </c>
      <c r="T53" s="167"/>
      <c r="U53" s="167"/>
      <c r="V53" s="167"/>
      <c r="W53" s="167"/>
      <c r="X53" s="229"/>
      <c r="Y53" s="255"/>
      <c r="Z53" s="255"/>
      <c r="AA53" s="255"/>
      <c r="AB53" s="255"/>
      <c r="AC53" s="255"/>
      <c r="AD53" s="255"/>
      <c r="AE53" s="255"/>
      <c r="AF53" s="255"/>
      <c r="AG53" s="255"/>
      <c r="AH53" s="255"/>
      <c r="AI53" s="255"/>
      <c r="AJ53" s="255"/>
      <c r="AK53" s="255"/>
      <c r="AL53" s="255"/>
      <c r="AM53" s="255"/>
      <c r="AN53" s="255"/>
      <c r="AO53" s="255"/>
      <c r="AP53" s="255"/>
      <c r="AQ53" s="255"/>
      <c r="AR53" s="255"/>
      <c r="AS53" s="255"/>
      <c r="AT53" s="255"/>
      <c r="AU53" s="255"/>
      <c r="AV53" s="255"/>
      <c r="AW53" s="255"/>
      <c r="AX53" s="255"/>
      <c r="AY53" s="255"/>
      <c r="AZ53" s="255"/>
      <c r="BA53" s="255"/>
      <c r="BB53" s="255"/>
      <c r="BC53" s="255"/>
      <c r="BD53" s="255"/>
      <c r="BE53" s="255"/>
      <c r="BF53" s="255"/>
      <c r="BG53" s="255"/>
      <c r="BH53" s="255"/>
      <c r="BI53" s="255"/>
      <c r="BJ53" s="255"/>
      <c r="BK53" s="255"/>
      <c r="BL53" s="255"/>
      <c r="BM53" s="255"/>
      <c r="BN53" s="255"/>
      <c r="BO53" s="255"/>
      <c r="BP53" s="255"/>
      <c r="BQ53" s="255"/>
      <c r="BR53" s="255"/>
      <c r="BS53" s="255"/>
      <c r="BT53" s="255"/>
      <c r="BU53" s="255"/>
      <c r="BV53" s="255"/>
      <c r="BW53" s="255"/>
      <c r="BX53" s="255"/>
      <c r="BY53" s="255"/>
      <c r="BZ53" s="255"/>
      <c r="CA53" s="255"/>
      <c r="CB53" s="255"/>
      <c r="CC53" s="255"/>
      <c r="CD53" s="255"/>
      <c r="CE53" s="255"/>
      <c r="CF53" s="255"/>
      <c r="CG53" s="255"/>
      <c r="CH53" s="255"/>
      <c r="CI53" s="255"/>
      <c r="CJ53" s="255"/>
      <c r="CK53" s="255"/>
      <c r="CL53" s="255"/>
      <c r="CM53" s="255"/>
      <c r="CN53" s="255"/>
      <c r="CO53" s="255"/>
      <c r="CP53" s="255"/>
      <c r="CQ53" s="255"/>
      <c r="CR53" s="255"/>
      <c r="CS53" s="255"/>
      <c r="CT53" s="255"/>
      <c r="CU53" s="255"/>
      <c r="CV53" s="255"/>
      <c r="CW53" s="255"/>
      <c r="CX53" s="255"/>
      <c r="CY53" s="255"/>
      <c r="CZ53" s="255"/>
      <c r="DA53" s="255"/>
      <c r="DB53" s="255"/>
      <c r="DC53" s="255"/>
      <c r="DD53" s="255"/>
      <c r="DE53" s="255"/>
    </row>
    <row r="54" spans="2:109" s="165" customFormat="1" ht="12.75" customHeight="1">
      <c r="B54" s="166"/>
      <c r="C54" s="127"/>
      <c r="D54" s="258"/>
      <c r="E54" s="126"/>
      <c r="F54" s="126"/>
      <c r="G54" s="126"/>
      <c r="H54" s="126"/>
      <c r="I54" s="126"/>
      <c r="J54" s="166"/>
      <c r="K54" s="128"/>
      <c r="L54" s="128"/>
      <c r="M54" s="167"/>
      <c r="N54" s="167"/>
      <c r="O54" s="167"/>
      <c r="P54" s="166"/>
      <c r="Q54" s="166"/>
      <c r="R54" s="166" t="s">
        <v>286</v>
      </c>
      <c r="S54" s="166">
        <v>1</v>
      </c>
      <c r="T54" s="167"/>
      <c r="U54" s="167"/>
      <c r="V54" s="167"/>
      <c r="W54" s="167"/>
      <c r="X54" s="229"/>
      <c r="Y54" s="255"/>
      <c r="Z54" s="255"/>
      <c r="AA54" s="255"/>
      <c r="AB54" s="255"/>
      <c r="AC54" s="255"/>
      <c r="AD54" s="255"/>
      <c r="AE54" s="255"/>
      <c r="AF54" s="255"/>
      <c r="AG54" s="255"/>
      <c r="AH54" s="255"/>
      <c r="AI54" s="255"/>
      <c r="AJ54" s="255"/>
      <c r="AK54" s="255"/>
      <c r="AL54" s="255"/>
      <c r="AM54" s="255"/>
      <c r="AN54" s="255"/>
      <c r="AO54" s="255"/>
      <c r="AP54" s="255"/>
      <c r="AQ54" s="255"/>
      <c r="AR54" s="255"/>
      <c r="AS54" s="255"/>
      <c r="AT54" s="255"/>
      <c r="AU54" s="255"/>
      <c r="AV54" s="255"/>
      <c r="AW54" s="255"/>
      <c r="AX54" s="255"/>
      <c r="AY54" s="255"/>
      <c r="AZ54" s="255"/>
      <c r="BA54" s="255"/>
      <c r="BB54" s="255"/>
      <c r="BC54" s="255"/>
      <c r="BD54" s="255"/>
      <c r="BE54" s="255"/>
      <c r="BF54" s="255"/>
      <c r="BG54" s="255"/>
      <c r="BH54" s="255"/>
      <c r="BI54" s="255"/>
      <c r="BJ54" s="255"/>
      <c r="BK54" s="255"/>
      <c r="BL54" s="255"/>
      <c r="BM54" s="255"/>
      <c r="BN54" s="255"/>
      <c r="BO54" s="255"/>
      <c r="BP54" s="255"/>
      <c r="BQ54" s="255"/>
      <c r="BR54" s="255"/>
      <c r="BS54" s="255"/>
      <c r="BT54" s="255"/>
      <c r="BU54" s="255"/>
      <c r="BV54" s="255"/>
      <c r="BW54" s="255"/>
      <c r="BX54" s="255"/>
      <c r="BY54" s="255"/>
      <c r="BZ54" s="255"/>
      <c r="CA54" s="255"/>
      <c r="CB54" s="255"/>
      <c r="CC54" s="255"/>
      <c r="CD54" s="255"/>
      <c r="CE54" s="255"/>
      <c r="CF54" s="255"/>
      <c r="CG54" s="255"/>
      <c r="CH54" s="255"/>
      <c r="CI54" s="255"/>
      <c r="CJ54" s="255"/>
      <c r="CK54" s="255"/>
      <c r="CL54" s="255"/>
      <c r="CM54" s="255"/>
      <c r="CN54" s="255"/>
      <c r="CO54" s="255"/>
      <c r="CP54" s="255"/>
      <c r="CQ54" s="255"/>
      <c r="CR54" s="255"/>
      <c r="CS54" s="255"/>
      <c r="CT54" s="255"/>
      <c r="CU54" s="255"/>
      <c r="CV54" s="255"/>
      <c r="CW54" s="255"/>
      <c r="CX54" s="255"/>
      <c r="CY54" s="255"/>
      <c r="CZ54" s="255"/>
      <c r="DA54" s="255"/>
      <c r="DB54" s="255"/>
      <c r="DC54" s="255"/>
      <c r="DD54" s="255"/>
      <c r="DE54" s="255"/>
    </row>
    <row r="55" spans="2:109" s="165" customFormat="1" ht="12.75" customHeight="1">
      <c r="B55" s="166"/>
      <c r="C55" s="127"/>
      <c r="D55" s="258"/>
      <c r="E55" s="126"/>
      <c r="F55" s="126"/>
      <c r="G55" s="126"/>
      <c r="H55" s="126"/>
      <c r="I55" s="126"/>
      <c r="J55" s="166"/>
      <c r="K55" s="128"/>
      <c r="L55" s="128"/>
      <c r="M55" s="167"/>
      <c r="N55" s="167"/>
      <c r="O55" s="167"/>
      <c r="P55" s="166"/>
      <c r="Q55" s="166"/>
      <c r="R55" s="166" t="s">
        <v>287</v>
      </c>
      <c r="S55" s="166">
        <v>1</v>
      </c>
      <c r="T55" s="167"/>
      <c r="U55" s="167"/>
      <c r="V55" s="167"/>
      <c r="W55" s="167"/>
      <c r="X55" s="229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5"/>
      <c r="AO55" s="255"/>
      <c r="AP55" s="255"/>
      <c r="AQ55" s="255"/>
      <c r="AR55" s="255"/>
      <c r="AS55" s="255"/>
      <c r="AT55" s="255"/>
      <c r="AU55" s="255"/>
      <c r="AV55" s="255"/>
      <c r="AW55" s="255"/>
      <c r="AX55" s="255"/>
      <c r="AY55" s="255"/>
      <c r="AZ55" s="255"/>
      <c r="BA55" s="255"/>
      <c r="BB55" s="255"/>
      <c r="BC55" s="255"/>
      <c r="BD55" s="255"/>
      <c r="BE55" s="255"/>
      <c r="BF55" s="255"/>
      <c r="BG55" s="255"/>
      <c r="BH55" s="255"/>
      <c r="BI55" s="255"/>
      <c r="BJ55" s="255"/>
      <c r="BK55" s="255"/>
      <c r="BL55" s="255"/>
      <c r="BM55" s="255"/>
      <c r="BN55" s="255"/>
      <c r="BO55" s="255"/>
      <c r="BP55" s="255"/>
      <c r="BQ55" s="255"/>
      <c r="BR55" s="255"/>
      <c r="BS55" s="255"/>
      <c r="BT55" s="255"/>
      <c r="BU55" s="255"/>
      <c r="BV55" s="255"/>
      <c r="BW55" s="255"/>
      <c r="BX55" s="255"/>
      <c r="BY55" s="255"/>
      <c r="BZ55" s="255"/>
      <c r="CA55" s="255"/>
      <c r="CB55" s="255"/>
      <c r="CC55" s="255"/>
      <c r="CD55" s="255"/>
      <c r="CE55" s="255"/>
      <c r="CF55" s="255"/>
      <c r="CG55" s="255"/>
      <c r="CH55" s="255"/>
      <c r="CI55" s="255"/>
      <c r="CJ55" s="255"/>
      <c r="CK55" s="255"/>
      <c r="CL55" s="255"/>
      <c r="CM55" s="255"/>
      <c r="CN55" s="255"/>
      <c r="CO55" s="255"/>
      <c r="CP55" s="255"/>
      <c r="CQ55" s="255"/>
      <c r="CR55" s="255"/>
      <c r="CS55" s="255"/>
      <c r="CT55" s="255"/>
      <c r="CU55" s="255"/>
      <c r="CV55" s="255"/>
      <c r="CW55" s="255"/>
      <c r="CX55" s="255"/>
      <c r="CY55" s="255"/>
      <c r="CZ55" s="255"/>
      <c r="DA55" s="255"/>
      <c r="DB55" s="255"/>
      <c r="DC55" s="255"/>
      <c r="DD55" s="255"/>
      <c r="DE55" s="255"/>
    </row>
    <row r="56" spans="2:109" s="165" customFormat="1" ht="12.75" customHeight="1">
      <c r="B56" s="166"/>
      <c r="C56" s="127"/>
      <c r="D56" s="258"/>
      <c r="E56" s="126"/>
      <c r="F56" s="126"/>
      <c r="G56" s="126"/>
      <c r="H56" s="126"/>
      <c r="I56" s="126"/>
      <c r="J56" s="166"/>
      <c r="K56" s="128"/>
      <c r="L56" s="128"/>
      <c r="M56" s="167"/>
      <c r="N56" s="167"/>
      <c r="O56" s="167"/>
      <c r="P56" s="166"/>
      <c r="Q56" s="166"/>
      <c r="R56" s="166" t="s">
        <v>288</v>
      </c>
      <c r="S56" s="166">
        <v>2</v>
      </c>
      <c r="T56" s="167"/>
      <c r="U56" s="167"/>
      <c r="V56" s="167"/>
      <c r="W56" s="167"/>
      <c r="X56" s="229"/>
      <c r="Y56" s="255"/>
      <c r="Z56" s="255"/>
      <c r="AA56" s="255"/>
      <c r="AB56" s="255"/>
      <c r="AC56" s="255"/>
      <c r="AD56" s="255"/>
      <c r="AE56" s="255"/>
      <c r="AF56" s="255"/>
      <c r="AG56" s="255"/>
      <c r="AH56" s="255"/>
      <c r="AI56" s="255"/>
      <c r="AJ56" s="255"/>
      <c r="AK56" s="255"/>
      <c r="AL56" s="255"/>
      <c r="AM56" s="255"/>
      <c r="AN56" s="255"/>
      <c r="AO56" s="255"/>
      <c r="AP56" s="255"/>
      <c r="AQ56" s="255"/>
      <c r="AR56" s="255"/>
      <c r="AS56" s="255"/>
      <c r="AT56" s="255"/>
      <c r="AU56" s="255"/>
      <c r="AV56" s="255"/>
      <c r="AW56" s="255"/>
      <c r="AX56" s="255"/>
      <c r="AY56" s="255"/>
      <c r="AZ56" s="255"/>
      <c r="BA56" s="255"/>
      <c r="BB56" s="255"/>
      <c r="BC56" s="255"/>
      <c r="BD56" s="255"/>
      <c r="BE56" s="255"/>
      <c r="BF56" s="255"/>
      <c r="BG56" s="255"/>
      <c r="BH56" s="255"/>
      <c r="BI56" s="255"/>
      <c r="BJ56" s="255"/>
      <c r="BK56" s="255"/>
      <c r="BL56" s="255"/>
      <c r="BM56" s="255"/>
      <c r="BN56" s="255"/>
      <c r="BO56" s="255"/>
      <c r="BP56" s="255"/>
      <c r="BQ56" s="255"/>
      <c r="BR56" s="255"/>
      <c r="BS56" s="255"/>
      <c r="BT56" s="255"/>
      <c r="BU56" s="255"/>
      <c r="BV56" s="255"/>
      <c r="BW56" s="255"/>
      <c r="BX56" s="255"/>
      <c r="BY56" s="255"/>
      <c r="BZ56" s="255"/>
      <c r="CA56" s="255"/>
      <c r="CB56" s="255"/>
      <c r="CC56" s="255"/>
      <c r="CD56" s="255"/>
      <c r="CE56" s="255"/>
      <c r="CF56" s="255"/>
      <c r="CG56" s="255"/>
      <c r="CH56" s="255"/>
      <c r="CI56" s="255"/>
      <c r="CJ56" s="255"/>
      <c r="CK56" s="255"/>
      <c r="CL56" s="255"/>
      <c r="CM56" s="255"/>
      <c r="CN56" s="255"/>
      <c r="CO56" s="255"/>
      <c r="CP56" s="255"/>
      <c r="CQ56" s="255"/>
      <c r="CR56" s="255"/>
      <c r="CS56" s="255"/>
      <c r="CT56" s="255"/>
      <c r="CU56" s="255"/>
      <c r="CV56" s="255"/>
      <c r="CW56" s="255"/>
      <c r="CX56" s="255"/>
      <c r="CY56" s="255"/>
      <c r="CZ56" s="255"/>
      <c r="DA56" s="255"/>
      <c r="DB56" s="255"/>
      <c r="DC56" s="255"/>
      <c r="DD56" s="255"/>
      <c r="DE56" s="255"/>
    </row>
    <row r="57" spans="2:109" s="165" customFormat="1" ht="12.75" customHeight="1">
      <c r="B57" s="166"/>
      <c r="C57" s="127"/>
      <c r="D57" s="258"/>
      <c r="E57" s="126"/>
      <c r="F57" s="126"/>
      <c r="G57" s="126"/>
      <c r="H57" s="126"/>
      <c r="I57" s="126"/>
      <c r="J57" s="166"/>
      <c r="K57" s="128"/>
      <c r="L57" s="128"/>
      <c r="M57" s="167"/>
      <c r="N57" s="167"/>
      <c r="O57" s="167"/>
      <c r="P57" s="166"/>
      <c r="Q57" s="166"/>
      <c r="R57" s="166" t="s">
        <v>289</v>
      </c>
      <c r="S57" s="166">
        <v>2</v>
      </c>
      <c r="T57" s="167"/>
      <c r="U57" s="167"/>
      <c r="V57" s="167"/>
      <c r="W57" s="167"/>
      <c r="X57" s="229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255"/>
      <c r="AN57" s="255"/>
      <c r="AO57" s="255"/>
      <c r="AP57" s="255"/>
      <c r="AQ57" s="255"/>
      <c r="AR57" s="255"/>
      <c r="AS57" s="255"/>
      <c r="AT57" s="255"/>
      <c r="AU57" s="255"/>
      <c r="AV57" s="255"/>
      <c r="AW57" s="255"/>
      <c r="AX57" s="255"/>
      <c r="AY57" s="255"/>
      <c r="AZ57" s="255"/>
      <c r="BA57" s="255"/>
      <c r="BB57" s="255"/>
      <c r="BC57" s="255"/>
      <c r="BD57" s="255"/>
      <c r="BE57" s="255"/>
      <c r="BF57" s="255"/>
      <c r="BG57" s="255"/>
      <c r="BH57" s="255"/>
      <c r="BI57" s="255"/>
      <c r="BJ57" s="255"/>
      <c r="BK57" s="255"/>
      <c r="BL57" s="255"/>
      <c r="BM57" s="255"/>
      <c r="BN57" s="255"/>
      <c r="BO57" s="255"/>
      <c r="BP57" s="255"/>
      <c r="BQ57" s="255"/>
      <c r="BR57" s="255"/>
      <c r="BS57" s="255"/>
      <c r="BT57" s="255"/>
      <c r="BU57" s="255"/>
      <c r="BV57" s="255"/>
      <c r="BW57" s="255"/>
      <c r="BX57" s="255"/>
      <c r="BY57" s="255"/>
      <c r="BZ57" s="255"/>
      <c r="CA57" s="255"/>
      <c r="CB57" s="255"/>
      <c r="CC57" s="255"/>
      <c r="CD57" s="255"/>
      <c r="CE57" s="255"/>
      <c r="CF57" s="255"/>
      <c r="CG57" s="255"/>
      <c r="CH57" s="255"/>
      <c r="CI57" s="255"/>
      <c r="CJ57" s="255"/>
      <c r="CK57" s="255"/>
      <c r="CL57" s="255"/>
      <c r="CM57" s="255"/>
      <c r="CN57" s="255"/>
      <c r="CO57" s="255"/>
      <c r="CP57" s="255"/>
      <c r="CQ57" s="255"/>
      <c r="CR57" s="255"/>
      <c r="CS57" s="255"/>
      <c r="CT57" s="255"/>
      <c r="CU57" s="255"/>
      <c r="CV57" s="255"/>
      <c r="CW57" s="255"/>
      <c r="CX57" s="255"/>
      <c r="CY57" s="255"/>
      <c r="CZ57" s="255"/>
      <c r="DA57" s="255"/>
      <c r="DB57" s="255"/>
      <c r="DC57" s="255"/>
      <c r="DD57" s="255"/>
      <c r="DE57" s="255"/>
    </row>
    <row r="58" spans="2:109" s="165" customFormat="1" ht="12.75" customHeight="1">
      <c r="B58" s="166"/>
      <c r="C58" s="127"/>
      <c r="D58" s="258"/>
      <c r="E58" s="126"/>
      <c r="F58" s="126"/>
      <c r="G58" s="126"/>
      <c r="H58" s="126"/>
      <c r="I58" s="126"/>
      <c r="J58" s="166"/>
      <c r="K58" s="128"/>
      <c r="L58" s="128"/>
      <c r="M58" s="167"/>
      <c r="N58" s="167"/>
      <c r="O58" s="167"/>
      <c r="P58" s="166"/>
      <c r="Q58" s="166"/>
      <c r="R58" s="166" t="s">
        <v>290</v>
      </c>
      <c r="S58" s="166">
        <v>2</v>
      </c>
      <c r="T58" s="167"/>
      <c r="U58" s="167"/>
      <c r="V58" s="167"/>
      <c r="W58" s="167"/>
      <c r="X58" s="229"/>
      <c r="Y58" s="255"/>
      <c r="Z58" s="255"/>
      <c r="AA58" s="255"/>
      <c r="AB58" s="255"/>
      <c r="AC58" s="255"/>
      <c r="AD58" s="255"/>
      <c r="AE58" s="255"/>
      <c r="AF58" s="255"/>
      <c r="AG58" s="255"/>
      <c r="AH58" s="255"/>
      <c r="AI58" s="255"/>
      <c r="AJ58" s="255"/>
      <c r="AK58" s="255"/>
      <c r="AL58" s="255"/>
      <c r="AM58" s="255"/>
      <c r="AN58" s="255"/>
      <c r="AO58" s="255"/>
      <c r="AP58" s="255"/>
      <c r="AQ58" s="255"/>
      <c r="AR58" s="255"/>
      <c r="AS58" s="255"/>
      <c r="AT58" s="255"/>
      <c r="AU58" s="255"/>
      <c r="AV58" s="255"/>
      <c r="AW58" s="255"/>
      <c r="AX58" s="255"/>
      <c r="AY58" s="255"/>
      <c r="AZ58" s="255"/>
      <c r="BA58" s="255"/>
      <c r="BB58" s="255"/>
      <c r="BC58" s="255"/>
      <c r="BD58" s="255"/>
      <c r="BE58" s="255"/>
      <c r="BF58" s="255"/>
      <c r="BG58" s="255"/>
      <c r="BH58" s="255"/>
      <c r="BI58" s="255"/>
      <c r="BJ58" s="255"/>
      <c r="BK58" s="255"/>
      <c r="BL58" s="255"/>
      <c r="BM58" s="255"/>
      <c r="BN58" s="255"/>
      <c r="BO58" s="255"/>
      <c r="BP58" s="255"/>
      <c r="BQ58" s="255"/>
      <c r="BR58" s="255"/>
      <c r="BS58" s="255"/>
      <c r="BT58" s="255"/>
      <c r="BU58" s="255"/>
      <c r="BV58" s="255"/>
      <c r="BW58" s="255"/>
      <c r="BX58" s="255"/>
      <c r="BY58" s="255"/>
      <c r="BZ58" s="255"/>
      <c r="CA58" s="255"/>
      <c r="CB58" s="255"/>
      <c r="CC58" s="255"/>
      <c r="CD58" s="255"/>
      <c r="CE58" s="255"/>
      <c r="CF58" s="255"/>
      <c r="CG58" s="255"/>
      <c r="CH58" s="255"/>
      <c r="CI58" s="255"/>
      <c r="CJ58" s="255"/>
      <c r="CK58" s="255"/>
      <c r="CL58" s="255"/>
      <c r="CM58" s="255"/>
      <c r="CN58" s="255"/>
      <c r="CO58" s="255"/>
      <c r="CP58" s="255"/>
      <c r="CQ58" s="255"/>
      <c r="CR58" s="255"/>
      <c r="CS58" s="255"/>
      <c r="CT58" s="255"/>
      <c r="CU58" s="255"/>
      <c r="CV58" s="255"/>
      <c r="CW58" s="255"/>
      <c r="CX58" s="255"/>
      <c r="CY58" s="255"/>
      <c r="CZ58" s="255"/>
      <c r="DA58" s="255"/>
      <c r="DB58" s="255"/>
      <c r="DC58" s="255"/>
      <c r="DD58" s="255"/>
      <c r="DE58" s="255"/>
    </row>
    <row r="59" spans="2:109" s="165" customFormat="1" ht="12.75" customHeight="1">
      <c r="B59" s="166"/>
      <c r="C59" s="127"/>
      <c r="D59" s="127"/>
      <c r="E59" s="127"/>
      <c r="F59" s="126"/>
      <c r="G59" s="126"/>
      <c r="H59" s="126"/>
      <c r="I59" s="126"/>
      <c r="J59" s="166"/>
      <c r="K59" s="128"/>
      <c r="L59" s="128"/>
      <c r="M59" s="167"/>
      <c r="N59" s="167"/>
      <c r="O59" s="167"/>
      <c r="P59" s="166"/>
      <c r="Q59" s="166"/>
      <c r="R59" s="166" t="s">
        <v>291</v>
      </c>
      <c r="S59" s="166">
        <v>1</v>
      </c>
      <c r="T59" s="167"/>
      <c r="U59" s="167"/>
      <c r="V59" s="167"/>
      <c r="W59" s="167"/>
      <c r="X59" s="229"/>
      <c r="Y59" s="255"/>
      <c r="Z59" s="255"/>
      <c r="AA59" s="255"/>
      <c r="AB59" s="255"/>
      <c r="AC59" s="255"/>
      <c r="AD59" s="255"/>
      <c r="AE59" s="255"/>
      <c r="AF59" s="255"/>
      <c r="AG59" s="255"/>
      <c r="AH59" s="255"/>
      <c r="AI59" s="255"/>
      <c r="AJ59" s="255"/>
      <c r="AK59" s="255"/>
      <c r="AL59" s="255"/>
      <c r="AM59" s="255"/>
      <c r="AN59" s="255"/>
      <c r="AO59" s="255"/>
      <c r="AP59" s="255"/>
      <c r="AQ59" s="255"/>
      <c r="AR59" s="255"/>
      <c r="AS59" s="255"/>
      <c r="AT59" s="255"/>
      <c r="AU59" s="255"/>
      <c r="AV59" s="255"/>
      <c r="AW59" s="255"/>
      <c r="AX59" s="255"/>
      <c r="AY59" s="255"/>
      <c r="AZ59" s="255"/>
      <c r="BA59" s="255"/>
      <c r="BB59" s="255"/>
      <c r="BC59" s="255"/>
      <c r="BD59" s="255"/>
      <c r="BE59" s="255"/>
      <c r="BF59" s="255"/>
      <c r="BG59" s="255"/>
      <c r="BH59" s="255"/>
      <c r="BI59" s="255"/>
      <c r="BJ59" s="255"/>
      <c r="BK59" s="255"/>
      <c r="BL59" s="255"/>
      <c r="BM59" s="255"/>
      <c r="BN59" s="255"/>
      <c r="BO59" s="255"/>
      <c r="BP59" s="255"/>
      <c r="BQ59" s="255"/>
      <c r="BR59" s="255"/>
      <c r="BS59" s="255"/>
      <c r="BT59" s="255"/>
      <c r="BU59" s="255"/>
      <c r="BV59" s="255"/>
      <c r="BW59" s="255"/>
      <c r="BX59" s="255"/>
      <c r="BY59" s="255"/>
      <c r="BZ59" s="255"/>
      <c r="CA59" s="255"/>
      <c r="CB59" s="255"/>
      <c r="CC59" s="255"/>
      <c r="CD59" s="255"/>
      <c r="CE59" s="255"/>
      <c r="CF59" s="255"/>
      <c r="CG59" s="255"/>
      <c r="CH59" s="255"/>
      <c r="CI59" s="255"/>
      <c r="CJ59" s="255"/>
      <c r="CK59" s="255"/>
      <c r="CL59" s="255"/>
      <c r="CM59" s="255"/>
      <c r="CN59" s="255"/>
      <c r="CO59" s="255"/>
      <c r="CP59" s="255"/>
      <c r="CQ59" s="255"/>
      <c r="CR59" s="255"/>
      <c r="CS59" s="255"/>
      <c r="CT59" s="255"/>
      <c r="CU59" s="255"/>
      <c r="CV59" s="255"/>
      <c r="CW59" s="255"/>
      <c r="CX59" s="255"/>
      <c r="CY59" s="255"/>
      <c r="CZ59" s="255"/>
      <c r="DA59" s="255"/>
      <c r="DB59" s="255"/>
      <c r="DC59" s="255"/>
      <c r="DD59" s="255"/>
      <c r="DE59" s="255"/>
    </row>
    <row r="60" spans="2:109" s="165" customFormat="1" ht="12.75" customHeight="1">
      <c r="B60" s="166"/>
      <c r="C60" s="127"/>
      <c r="D60" s="127"/>
      <c r="E60" s="127"/>
      <c r="F60" s="126"/>
      <c r="G60" s="126"/>
      <c r="H60" s="126"/>
      <c r="I60" s="126"/>
      <c r="J60" s="166"/>
      <c r="K60" s="128"/>
      <c r="L60" s="128"/>
      <c r="M60" s="167"/>
      <c r="N60" s="167"/>
      <c r="O60" s="167"/>
      <c r="P60" s="166"/>
      <c r="Q60" s="166"/>
      <c r="R60" s="166" t="s">
        <v>292</v>
      </c>
      <c r="S60" s="166">
        <v>6</v>
      </c>
      <c r="T60" s="167"/>
      <c r="U60" s="167"/>
      <c r="V60" s="167"/>
      <c r="W60" s="167"/>
      <c r="X60" s="229"/>
      <c r="Y60" s="255"/>
      <c r="Z60" s="255"/>
      <c r="AA60" s="255"/>
      <c r="AB60" s="255"/>
      <c r="AC60" s="255"/>
      <c r="AD60" s="255"/>
      <c r="AE60" s="255"/>
      <c r="AF60" s="255"/>
      <c r="AG60" s="255"/>
      <c r="AH60" s="255"/>
      <c r="AI60" s="255"/>
      <c r="AJ60" s="255"/>
      <c r="AK60" s="255"/>
      <c r="AL60" s="255"/>
      <c r="AM60" s="255"/>
      <c r="AN60" s="255"/>
      <c r="AO60" s="255"/>
      <c r="AP60" s="255"/>
      <c r="AQ60" s="255"/>
      <c r="AR60" s="255"/>
      <c r="AS60" s="255"/>
      <c r="AT60" s="255"/>
      <c r="AU60" s="255"/>
      <c r="AV60" s="255"/>
      <c r="AW60" s="255"/>
      <c r="AX60" s="255"/>
      <c r="AY60" s="255"/>
      <c r="AZ60" s="255"/>
      <c r="BA60" s="255"/>
      <c r="BB60" s="255"/>
      <c r="BC60" s="255"/>
      <c r="BD60" s="255"/>
      <c r="BE60" s="255"/>
      <c r="BF60" s="255"/>
      <c r="BG60" s="255"/>
      <c r="BH60" s="255"/>
      <c r="BI60" s="255"/>
      <c r="BJ60" s="255"/>
      <c r="BK60" s="255"/>
      <c r="BL60" s="255"/>
      <c r="BM60" s="255"/>
      <c r="BN60" s="255"/>
      <c r="BO60" s="255"/>
      <c r="BP60" s="255"/>
      <c r="BQ60" s="255"/>
      <c r="BR60" s="255"/>
      <c r="BS60" s="255"/>
      <c r="BT60" s="255"/>
      <c r="BU60" s="255"/>
      <c r="BV60" s="255"/>
      <c r="BW60" s="255"/>
      <c r="BX60" s="255"/>
      <c r="BY60" s="255"/>
      <c r="BZ60" s="255"/>
      <c r="CA60" s="255"/>
      <c r="CB60" s="255"/>
      <c r="CC60" s="255"/>
      <c r="CD60" s="255"/>
      <c r="CE60" s="255"/>
      <c r="CF60" s="255"/>
      <c r="CG60" s="255"/>
      <c r="CH60" s="255"/>
      <c r="CI60" s="255"/>
      <c r="CJ60" s="255"/>
      <c r="CK60" s="255"/>
      <c r="CL60" s="255"/>
      <c r="CM60" s="255"/>
      <c r="CN60" s="255"/>
      <c r="CO60" s="255"/>
      <c r="CP60" s="255"/>
      <c r="CQ60" s="255"/>
      <c r="CR60" s="255"/>
      <c r="CS60" s="255"/>
      <c r="CT60" s="255"/>
      <c r="CU60" s="255"/>
      <c r="CV60" s="255"/>
      <c r="CW60" s="255"/>
      <c r="CX60" s="255"/>
      <c r="CY60" s="255"/>
      <c r="CZ60" s="255"/>
      <c r="DA60" s="255"/>
      <c r="DB60" s="255"/>
      <c r="DC60" s="255"/>
      <c r="DD60" s="255"/>
      <c r="DE60" s="255"/>
    </row>
    <row r="61" spans="2:109" s="165" customFormat="1" ht="12.75" customHeight="1">
      <c r="B61" s="166"/>
      <c r="C61" s="127"/>
      <c r="D61" s="127"/>
      <c r="E61" s="127"/>
      <c r="F61" s="126"/>
      <c r="G61" s="126"/>
      <c r="H61" s="126"/>
      <c r="I61" s="126"/>
      <c r="J61" s="166"/>
      <c r="K61" s="128"/>
      <c r="L61" s="128"/>
      <c r="M61" s="167"/>
      <c r="N61" s="167"/>
      <c r="O61" s="167"/>
      <c r="P61" s="166"/>
      <c r="Q61" s="166"/>
      <c r="R61" s="166" t="s">
        <v>293</v>
      </c>
      <c r="S61" s="166">
        <v>4</v>
      </c>
      <c r="T61" s="167"/>
      <c r="U61" s="167"/>
      <c r="V61" s="167"/>
      <c r="W61" s="167"/>
      <c r="X61" s="229"/>
      <c r="Y61" s="255"/>
      <c r="Z61" s="255"/>
      <c r="AA61" s="255"/>
      <c r="AB61" s="255"/>
      <c r="AC61" s="255"/>
      <c r="AD61" s="255"/>
      <c r="AE61" s="255"/>
      <c r="AF61" s="255"/>
      <c r="AG61" s="255"/>
      <c r="AH61" s="255"/>
      <c r="AI61" s="255"/>
      <c r="AJ61" s="255"/>
      <c r="AK61" s="255"/>
      <c r="AL61" s="255"/>
      <c r="AM61" s="255"/>
      <c r="AN61" s="255"/>
      <c r="AO61" s="255"/>
      <c r="AP61" s="255"/>
      <c r="AQ61" s="255"/>
      <c r="AR61" s="255"/>
      <c r="AS61" s="255"/>
      <c r="AT61" s="255"/>
      <c r="AU61" s="255"/>
      <c r="AV61" s="255"/>
      <c r="AW61" s="255"/>
      <c r="AX61" s="255"/>
      <c r="AY61" s="255"/>
      <c r="AZ61" s="255"/>
      <c r="BA61" s="255"/>
      <c r="BB61" s="255"/>
      <c r="BC61" s="255"/>
      <c r="BD61" s="255"/>
      <c r="BE61" s="255"/>
      <c r="BF61" s="255"/>
      <c r="BG61" s="255"/>
      <c r="BH61" s="255"/>
      <c r="BI61" s="255"/>
      <c r="BJ61" s="255"/>
      <c r="BK61" s="255"/>
      <c r="BL61" s="255"/>
      <c r="BM61" s="255"/>
      <c r="BN61" s="255"/>
      <c r="BO61" s="255"/>
      <c r="BP61" s="255"/>
      <c r="BQ61" s="255"/>
      <c r="BR61" s="255"/>
      <c r="BS61" s="255"/>
      <c r="BT61" s="255"/>
      <c r="BU61" s="255"/>
      <c r="BV61" s="255"/>
      <c r="BW61" s="255"/>
      <c r="BX61" s="255"/>
      <c r="BY61" s="255"/>
      <c r="BZ61" s="255"/>
      <c r="CA61" s="255"/>
      <c r="CB61" s="255"/>
      <c r="CC61" s="255"/>
      <c r="CD61" s="255"/>
      <c r="CE61" s="255"/>
      <c r="CF61" s="255"/>
      <c r="CG61" s="255"/>
      <c r="CH61" s="255"/>
      <c r="CI61" s="255"/>
      <c r="CJ61" s="255"/>
      <c r="CK61" s="255"/>
      <c r="CL61" s="255"/>
      <c r="CM61" s="255"/>
      <c r="CN61" s="255"/>
      <c r="CO61" s="255"/>
      <c r="CP61" s="255"/>
      <c r="CQ61" s="255"/>
      <c r="CR61" s="255"/>
      <c r="CS61" s="255"/>
      <c r="CT61" s="255"/>
      <c r="CU61" s="255"/>
      <c r="CV61" s="255"/>
      <c r="CW61" s="255"/>
      <c r="CX61" s="255"/>
      <c r="CY61" s="255"/>
      <c r="CZ61" s="255"/>
      <c r="DA61" s="255"/>
      <c r="DB61" s="255"/>
      <c r="DC61" s="255"/>
      <c r="DD61" s="255"/>
      <c r="DE61" s="255"/>
    </row>
    <row r="62" spans="2:109" s="165" customFormat="1" ht="12.75" customHeight="1">
      <c r="B62" s="166"/>
      <c r="C62" s="127"/>
      <c r="D62" s="127"/>
      <c r="E62" s="127"/>
      <c r="F62" s="126"/>
      <c r="G62" s="126"/>
      <c r="H62" s="126"/>
      <c r="I62" s="126"/>
      <c r="J62" s="166"/>
      <c r="K62" s="128"/>
      <c r="L62" s="128"/>
      <c r="M62" s="167"/>
      <c r="N62" s="167"/>
      <c r="O62" s="167"/>
      <c r="P62" s="166"/>
      <c r="Q62" s="166"/>
      <c r="R62" s="166" t="s">
        <v>294</v>
      </c>
      <c r="S62" s="166">
        <v>3</v>
      </c>
      <c r="T62" s="167"/>
      <c r="U62" s="167"/>
      <c r="V62" s="167"/>
      <c r="W62" s="167"/>
      <c r="X62" s="229"/>
      <c r="Y62" s="255"/>
      <c r="Z62" s="255"/>
      <c r="AA62" s="255"/>
      <c r="AB62" s="255"/>
      <c r="AC62" s="255"/>
      <c r="AD62" s="255"/>
      <c r="AE62" s="255"/>
      <c r="AF62" s="255"/>
      <c r="AG62" s="255"/>
      <c r="AH62" s="255"/>
      <c r="AI62" s="255"/>
      <c r="AJ62" s="255"/>
      <c r="AK62" s="255"/>
      <c r="AL62" s="255"/>
      <c r="AM62" s="255"/>
      <c r="AN62" s="255"/>
      <c r="AO62" s="255"/>
      <c r="AP62" s="255"/>
      <c r="AQ62" s="255"/>
      <c r="AR62" s="255"/>
      <c r="AS62" s="255"/>
      <c r="AT62" s="255"/>
      <c r="AU62" s="255"/>
      <c r="AV62" s="255"/>
      <c r="AW62" s="255"/>
      <c r="AX62" s="255"/>
      <c r="AY62" s="255"/>
      <c r="AZ62" s="255"/>
      <c r="BA62" s="255"/>
      <c r="BB62" s="255"/>
      <c r="BC62" s="255"/>
      <c r="BD62" s="255"/>
      <c r="BE62" s="255"/>
      <c r="BF62" s="255"/>
      <c r="BG62" s="255"/>
      <c r="BH62" s="255"/>
      <c r="BI62" s="255"/>
      <c r="BJ62" s="255"/>
      <c r="BK62" s="255"/>
      <c r="BL62" s="255"/>
      <c r="BM62" s="255"/>
      <c r="BN62" s="255"/>
      <c r="BO62" s="255"/>
      <c r="BP62" s="255"/>
      <c r="BQ62" s="255"/>
      <c r="BR62" s="255"/>
      <c r="BS62" s="255"/>
      <c r="BT62" s="255"/>
      <c r="BU62" s="255"/>
      <c r="BV62" s="255"/>
      <c r="BW62" s="255"/>
      <c r="BX62" s="255"/>
      <c r="BY62" s="255"/>
      <c r="BZ62" s="255"/>
      <c r="CA62" s="255"/>
      <c r="CB62" s="255"/>
      <c r="CC62" s="255"/>
      <c r="CD62" s="255"/>
      <c r="CE62" s="255"/>
      <c r="CF62" s="255"/>
      <c r="CG62" s="255"/>
      <c r="CH62" s="255"/>
      <c r="CI62" s="255"/>
      <c r="CJ62" s="255"/>
      <c r="CK62" s="255"/>
      <c r="CL62" s="255"/>
      <c r="CM62" s="255"/>
      <c r="CN62" s="255"/>
      <c r="CO62" s="255"/>
      <c r="CP62" s="255"/>
      <c r="CQ62" s="255"/>
      <c r="CR62" s="255"/>
      <c r="CS62" s="255"/>
      <c r="CT62" s="255"/>
      <c r="CU62" s="255"/>
      <c r="CV62" s="255"/>
      <c r="CW62" s="255"/>
      <c r="CX62" s="255"/>
      <c r="CY62" s="255"/>
      <c r="CZ62" s="255"/>
      <c r="DA62" s="255"/>
      <c r="DB62" s="255"/>
      <c r="DC62" s="255"/>
      <c r="DD62" s="255"/>
      <c r="DE62" s="255"/>
    </row>
    <row r="63" spans="2:109" s="165" customFormat="1" ht="12.75" customHeight="1">
      <c r="B63" s="166"/>
      <c r="C63" s="127"/>
      <c r="D63" s="127"/>
      <c r="E63" s="127"/>
      <c r="F63" s="126"/>
      <c r="G63" s="126"/>
      <c r="H63" s="126"/>
      <c r="I63" s="126"/>
      <c r="J63" s="166"/>
      <c r="K63" s="128"/>
      <c r="L63" s="128"/>
      <c r="M63" s="167"/>
      <c r="N63" s="167"/>
      <c r="O63" s="167"/>
      <c r="P63" s="166"/>
      <c r="Q63" s="166"/>
      <c r="R63" s="166" t="s">
        <v>295</v>
      </c>
      <c r="S63" s="166">
        <v>5</v>
      </c>
      <c r="T63" s="167"/>
      <c r="U63" s="167"/>
      <c r="V63" s="167"/>
      <c r="W63" s="167"/>
      <c r="X63" s="229"/>
      <c r="Y63" s="255"/>
      <c r="Z63" s="255"/>
      <c r="AA63" s="255"/>
      <c r="AB63" s="255"/>
      <c r="AC63" s="255"/>
      <c r="AD63" s="255"/>
      <c r="AE63" s="255"/>
      <c r="AF63" s="255"/>
      <c r="AG63" s="255"/>
      <c r="AH63" s="255"/>
      <c r="AI63" s="255"/>
      <c r="AJ63" s="255"/>
      <c r="AK63" s="255"/>
      <c r="AL63" s="255"/>
      <c r="AM63" s="255"/>
      <c r="AN63" s="255"/>
      <c r="AO63" s="255"/>
      <c r="AP63" s="255"/>
      <c r="AQ63" s="255"/>
      <c r="AR63" s="255"/>
      <c r="AS63" s="255"/>
      <c r="AT63" s="255"/>
      <c r="AU63" s="255"/>
      <c r="AV63" s="255"/>
      <c r="AW63" s="255"/>
      <c r="AX63" s="255"/>
      <c r="AY63" s="255"/>
      <c r="AZ63" s="255"/>
      <c r="BA63" s="255"/>
      <c r="BB63" s="255"/>
      <c r="BC63" s="255"/>
      <c r="BD63" s="255"/>
      <c r="BE63" s="255"/>
      <c r="BF63" s="255"/>
      <c r="BG63" s="255"/>
      <c r="BH63" s="255"/>
      <c r="BI63" s="255"/>
      <c r="BJ63" s="255"/>
      <c r="BK63" s="255"/>
      <c r="BL63" s="255"/>
      <c r="BM63" s="255"/>
      <c r="BN63" s="255"/>
      <c r="BO63" s="255"/>
      <c r="BP63" s="255"/>
      <c r="BQ63" s="255"/>
      <c r="BR63" s="255"/>
      <c r="BS63" s="255"/>
      <c r="BT63" s="255"/>
      <c r="BU63" s="255"/>
      <c r="BV63" s="255"/>
      <c r="BW63" s="255"/>
      <c r="BX63" s="255"/>
      <c r="BY63" s="255"/>
      <c r="BZ63" s="255"/>
      <c r="CA63" s="255"/>
      <c r="CB63" s="255"/>
      <c r="CC63" s="255"/>
      <c r="CD63" s="255"/>
      <c r="CE63" s="255"/>
      <c r="CF63" s="255"/>
      <c r="CG63" s="255"/>
      <c r="CH63" s="255"/>
      <c r="CI63" s="255"/>
      <c r="CJ63" s="255"/>
      <c r="CK63" s="255"/>
      <c r="CL63" s="255"/>
      <c r="CM63" s="255"/>
      <c r="CN63" s="255"/>
      <c r="CO63" s="255"/>
      <c r="CP63" s="255"/>
      <c r="CQ63" s="255"/>
      <c r="CR63" s="255"/>
      <c r="CS63" s="255"/>
      <c r="CT63" s="255"/>
      <c r="CU63" s="255"/>
      <c r="CV63" s="255"/>
      <c r="CW63" s="255"/>
      <c r="CX63" s="255"/>
      <c r="CY63" s="255"/>
      <c r="CZ63" s="255"/>
      <c r="DA63" s="255"/>
      <c r="DB63" s="255"/>
      <c r="DC63" s="255"/>
      <c r="DD63" s="255"/>
      <c r="DE63" s="255"/>
    </row>
    <row r="64" spans="2:109" s="165" customFormat="1" ht="12.75" customHeight="1">
      <c r="B64" s="166"/>
      <c r="C64" s="127"/>
      <c r="D64" s="258"/>
      <c r="E64" s="126"/>
      <c r="F64" s="126"/>
      <c r="G64" s="126"/>
      <c r="H64" s="126"/>
      <c r="I64" s="126"/>
      <c r="J64" s="166"/>
      <c r="K64" s="128"/>
      <c r="L64" s="128"/>
      <c r="M64" s="167"/>
      <c r="N64" s="167"/>
      <c r="O64" s="167"/>
      <c r="P64" s="166"/>
      <c r="Q64" s="166"/>
      <c r="R64" s="166" t="s">
        <v>296</v>
      </c>
      <c r="S64" s="166">
        <v>2</v>
      </c>
      <c r="T64" s="167"/>
      <c r="U64" s="167"/>
      <c r="V64" s="167"/>
      <c r="W64" s="167"/>
      <c r="X64" s="229"/>
      <c r="Y64" s="255"/>
      <c r="Z64" s="255"/>
      <c r="AA64" s="255"/>
      <c r="AB64" s="255"/>
      <c r="AC64" s="255"/>
      <c r="AD64" s="255"/>
      <c r="AE64" s="255"/>
      <c r="AF64" s="255"/>
      <c r="AG64" s="255"/>
      <c r="AH64" s="255"/>
      <c r="AI64" s="255"/>
      <c r="AJ64" s="255"/>
      <c r="AK64" s="255"/>
      <c r="AL64" s="255"/>
      <c r="AM64" s="255"/>
      <c r="AN64" s="255"/>
      <c r="AO64" s="255"/>
      <c r="AP64" s="255"/>
      <c r="AQ64" s="255"/>
      <c r="AR64" s="255"/>
      <c r="AS64" s="255"/>
      <c r="AT64" s="255"/>
      <c r="AU64" s="255"/>
      <c r="AV64" s="255"/>
      <c r="AW64" s="255"/>
      <c r="AX64" s="255"/>
      <c r="AY64" s="255"/>
      <c r="AZ64" s="255"/>
      <c r="BA64" s="255"/>
      <c r="BB64" s="255"/>
      <c r="BC64" s="255"/>
      <c r="BD64" s="255"/>
      <c r="BE64" s="255"/>
      <c r="BF64" s="255"/>
      <c r="BG64" s="255"/>
      <c r="BH64" s="255"/>
      <c r="BI64" s="255"/>
      <c r="BJ64" s="255"/>
      <c r="BK64" s="255"/>
      <c r="BL64" s="255"/>
      <c r="BM64" s="255"/>
      <c r="BN64" s="255"/>
      <c r="BO64" s="255"/>
      <c r="BP64" s="255"/>
      <c r="BQ64" s="255"/>
      <c r="BR64" s="255"/>
      <c r="BS64" s="255"/>
      <c r="BT64" s="255"/>
      <c r="BU64" s="255"/>
      <c r="BV64" s="255"/>
      <c r="BW64" s="255"/>
      <c r="BX64" s="255"/>
      <c r="BY64" s="255"/>
      <c r="BZ64" s="255"/>
      <c r="CA64" s="255"/>
      <c r="CB64" s="255"/>
      <c r="CC64" s="255"/>
      <c r="CD64" s="255"/>
      <c r="CE64" s="255"/>
      <c r="CF64" s="255"/>
      <c r="CG64" s="255"/>
      <c r="CH64" s="255"/>
      <c r="CI64" s="255"/>
      <c r="CJ64" s="255"/>
      <c r="CK64" s="255"/>
      <c r="CL64" s="255"/>
      <c r="CM64" s="255"/>
      <c r="CN64" s="255"/>
      <c r="CO64" s="255"/>
      <c r="CP64" s="255"/>
      <c r="CQ64" s="255"/>
      <c r="CR64" s="255"/>
      <c r="CS64" s="255"/>
      <c r="CT64" s="255"/>
      <c r="CU64" s="255"/>
      <c r="CV64" s="255"/>
      <c r="CW64" s="255"/>
      <c r="CX64" s="255"/>
      <c r="CY64" s="255"/>
      <c r="CZ64" s="255"/>
      <c r="DA64" s="255"/>
      <c r="DB64" s="255"/>
      <c r="DC64" s="255"/>
      <c r="DD64" s="255"/>
      <c r="DE64" s="255"/>
    </row>
    <row r="65" spans="2:109" s="165" customFormat="1" ht="12.75" customHeight="1">
      <c r="B65" s="166"/>
      <c r="C65" s="127"/>
      <c r="D65" s="258"/>
      <c r="E65" s="126"/>
      <c r="F65" s="126"/>
      <c r="G65" s="126"/>
      <c r="H65" s="126"/>
      <c r="I65" s="126"/>
      <c r="J65" s="166"/>
      <c r="K65" s="128"/>
      <c r="L65" s="128"/>
      <c r="M65" s="167"/>
      <c r="N65" s="167"/>
      <c r="O65" s="167"/>
      <c r="P65" s="166"/>
      <c r="Q65" s="166"/>
      <c r="R65" s="166" t="s">
        <v>297</v>
      </c>
      <c r="S65" s="166">
        <v>1</v>
      </c>
      <c r="T65" s="167"/>
      <c r="U65" s="167"/>
      <c r="V65" s="167"/>
      <c r="W65" s="167"/>
      <c r="X65" s="229"/>
      <c r="Y65" s="255"/>
      <c r="Z65" s="255"/>
      <c r="AA65" s="255"/>
      <c r="AB65" s="255"/>
      <c r="AC65" s="255"/>
      <c r="AD65" s="255"/>
      <c r="AE65" s="255"/>
      <c r="AF65" s="255"/>
      <c r="AG65" s="255"/>
      <c r="AH65" s="255"/>
      <c r="AI65" s="255"/>
      <c r="AJ65" s="255"/>
      <c r="AK65" s="255"/>
      <c r="AL65" s="255"/>
      <c r="AM65" s="255"/>
      <c r="AN65" s="255"/>
      <c r="AO65" s="255"/>
      <c r="AP65" s="255"/>
      <c r="AQ65" s="255"/>
      <c r="AR65" s="255"/>
      <c r="AS65" s="255"/>
      <c r="AT65" s="255"/>
      <c r="AU65" s="255"/>
      <c r="AV65" s="255"/>
      <c r="AW65" s="255"/>
      <c r="AX65" s="255"/>
      <c r="AY65" s="255"/>
      <c r="AZ65" s="255"/>
      <c r="BA65" s="255"/>
      <c r="BB65" s="255"/>
      <c r="BC65" s="255"/>
      <c r="BD65" s="255"/>
      <c r="BE65" s="255"/>
      <c r="BF65" s="255"/>
      <c r="BG65" s="255"/>
      <c r="BH65" s="255"/>
      <c r="BI65" s="255"/>
      <c r="BJ65" s="255"/>
      <c r="BK65" s="255"/>
      <c r="BL65" s="255"/>
      <c r="BM65" s="255"/>
      <c r="BN65" s="255"/>
      <c r="BO65" s="255"/>
      <c r="BP65" s="255"/>
      <c r="BQ65" s="255"/>
      <c r="BR65" s="255"/>
      <c r="BS65" s="255"/>
      <c r="BT65" s="255"/>
      <c r="BU65" s="255"/>
      <c r="BV65" s="255"/>
      <c r="BW65" s="255"/>
      <c r="BX65" s="255"/>
      <c r="BY65" s="255"/>
      <c r="BZ65" s="255"/>
      <c r="CA65" s="255"/>
      <c r="CB65" s="255"/>
      <c r="CC65" s="255"/>
      <c r="CD65" s="255"/>
      <c r="CE65" s="255"/>
      <c r="CF65" s="255"/>
      <c r="CG65" s="255"/>
      <c r="CH65" s="255"/>
      <c r="CI65" s="255"/>
      <c r="CJ65" s="255"/>
      <c r="CK65" s="255"/>
      <c r="CL65" s="255"/>
      <c r="CM65" s="255"/>
      <c r="CN65" s="255"/>
      <c r="CO65" s="255"/>
      <c r="CP65" s="255"/>
      <c r="CQ65" s="255"/>
      <c r="CR65" s="255"/>
      <c r="CS65" s="255"/>
      <c r="CT65" s="255"/>
      <c r="CU65" s="255"/>
      <c r="CV65" s="255"/>
      <c r="CW65" s="255"/>
      <c r="CX65" s="255"/>
      <c r="CY65" s="255"/>
      <c r="CZ65" s="255"/>
      <c r="DA65" s="255"/>
      <c r="DB65" s="255"/>
      <c r="DC65" s="255"/>
      <c r="DD65" s="255"/>
      <c r="DE65" s="255"/>
    </row>
    <row r="66" spans="2:24" s="256" customFormat="1" ht="12.75" customHeight="1">
      <c r="B66" s="248">
        <v>3</v>
      </c>
      <c r="C66" s="249" t="s">
        <v>411</v>
      </c>
      <c r="D66" s="250" t="s">
        <v>412</v>
      </c>
      <c r="E66" s="251" t="s">
        <v>413</v>
      </c>
      <c r="F66" s="251"/>
      <c r="G66" s="251"/>
      <c r="H66" s="251" t="s">
        <v>414</v>
      </c>
      <c r="I66" s="251"/>
      <c r="J66" s="248"/>
      <c r="K66" s="252"/>
      <c r="L66" s="252"/>
      <c r="M66" s="253"/>
      <c r="N66" s="253"/>
      <c r="O66" s="253"/>
      <c r="P66" s="248"/>
      <c r="Q66" s="248">
        <v>2</v>
      </c>
      <c r="R66" s="248"/>
      <c r="S66" s="248"/>
      <c r="T66" s="253"/>
      <c r="U66" s="253"/>
      <c r="V66" s="253"/>
      <c r="W66" s="253"/>
      <c r="X66" s="254" t="s">
        <v>263</v>
      </c>
    </row>
    <row r="67" spans="2:24" s="256" customFormat="1" ht="12.75" customHeight="1">
      <c r="B67" s="248"/>
      <c r="C67" s="249" t="s">
        <v>300</v>
      </c>
      <c r="D67" s="250" t="s">
        <v>197</v>
      </c>
      <c r="E67" s="251" t="s">
        <v>301</v>
      </c>
      <c r="F67" s="251"/>
      <c r="G67" s="251" t="s">
        <v>189</v>
      </c>
      <c r="H67" s="251">
        <v>1980</v>
      </c>
      <c r="I67" s="251"/>
      <c r="J67" s="248"/>
      <c r="K67" s="252"/>
      <c r="L67" s="252"/>
      <c r="M67" s="253"/>
      <c r="N67" s="253"/>
      <c r="O67" s="253"/>
      <c r="P67" s="248"/>
      <c r="Q67" s="248"/>
      <c r="R67" s="248"/>
      <c r="S67" s="248"/>
      <c r="T67" s="253"/>
      <c r="U67" s="253"/>
      <c r="V67" s="253"/>
      <c r="W67" s="253"/>
      <c r="X67" s="254"/>
    </row>
    <row r="68" spans="2:24" s="256" customFormat="1" ht="12.75" customHeight="1">
      <c r="B68" s="248"/>
      <c r="C68" s="249" t="s">
        <v>302</v>
      </c>
      <c r="D68" s="250" t="s">
        <v>197</v>
      </c>
      <c r="E68" s="251" t="s">
        <v>195</v>
      </c>
      <c r="F68" s="251">
        <v>200</v>
      </c>
      <c r="G68" s="251" t="s">
        <v>196</v>
      </c>
      <c r="H68" s="251">
        <v>1991</v>
      </c>
      <c r="I68" s="251">
        <v>1989</v>
      </c>
      <c r="J68" s="248"/>
      <c r="K68" s="252">
        <v>4</v>
      </c>
      <c r="L68" s="252" t="s">
        <v>188</v>
      </c>
      <c r="M68" s="253"/>
      <c r="N68" s="253"/>
      <c r="O68" s="253">
        <v>12</v>
      </c>
      <c r="P68" s="248" t="s">
        <v>266</v>
      </c>
      <c r="Q68" s="248">
        <v>12</v>
      </c>
      <c r="R68" s="248" t="s">
        <v>267</v>
      </c>
      <c r="S68" s="248">
        <v>168</v>
      </c>
      <c r="T68" s="253">
        <v>10</v>
      </c>
      <c r="U68" s="253">
        <v>1</v>
      </c>
      <c r="V68" s="253" t="s">
        <v>261</v>
      </c>
      <c r="W68" s="253" t="s">
        <v>261</v>
      </c>
      <c r="X68" s="254" t="s">
        <v>263</v>
      </c>
    </row>
    <row r="69" spans="2:109" s="165" customFormat="1" ht="12.75" customHeight="1"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 t="s">
        <v>269</v>
      </c>
      <c r="S69" s="166">
        <v>160</v>
      </c>
      <c r="T69" s="167"/>
      <c r="U69" s="167"/>
      <c r="V69" s="167"/>
      <c r="W69" s="167"/>
      <c r="X69" s="229"/>
      <c r="Y69" s="255"/>
      <c r="Z69" s="255"/>
      <c r="AA69" s="255"/>
      <c r="AB69" s="255"/>
      <c r="AC69" s="255"/>
      <c r="AD69" s="255"/>
      <c r="AE69" s="255"/>
      <c r="AF69" s="255"/>
      <c r="AG69" s="255"/>
      <c r="AH69" s="255"/>
      <c r="AI69" s="255"/>
      <c r="AJ69" s="255"/>
      <c r="AK69" s="255"/>
      <c r="AL69" s="255"/>
      <c r="AM69" s="255"/>
      <c r="AN69" s="255"/>
      <c r="AO69" s="255"/>
      <c r="AP69" s="255"/>
      <c r="AQ69" s="255"/>
      <c r="AR69" s="255"/>
      <c r="AS69" s="255"/>
      <c r="AT69" s="255"/>
      <c r="AU69" s="255"/>
      <c r="AV69" s="255"/>
      <c r="AW69" s="255"/>
      <c r="AX69" s="255"/>
      <c r="AY69" s="255"/>
      <c r="AZ69" s="255"/>
      <c r="BA69" s="255"/>
      <c r="BB69" s="255"/>
      <c r="BC69" s="255"/>
      <c r="BD69" s="255"/>
      <c r="BE69" s="255"/>
      <c r="BF69" s="255"/>
      <c r="BG69" s="255"/>
      <c r="BH69" s="255"/>
      <c r="BI69" s="255"/>
      <c r="BJ69" s="255"/>
      <c r="BK69" s="255"/>
      <c r="BL69" s="255"/>
      <c r="BM69" s="255"/>
      <c r="BN69" s="255"/>
      <c r="BO69" s="255"/>
      <c r="BP69" s="255"/>
      <c r="BQ69" s="255"/>
      <c r="BR69" s="255"/>
      <c r="BS69" s="255"/>
      <c r="BT69" s="255"/>
      <c r="BU69" s="255"/>
      <c r="BV69" s="255"/>
      <c r="BW69" s="255"/>
      <c r="BX69" s="255"/>
      <c r="BY69" s="255"/>
      <c r="BZ69" s="255"/>
      <c r="CA69" s="255"/>
      <c r="CB69" s="255"/>
      <c r="CC69" s="255"/>
      <c r="CD69" s="255"/>
      <c r="CE69" s="255"/>
      <c r="CF69" s="255"/>
      <c r="CG69" s="255"/>
      <c r="CH69" s="255"/>
      <c r="CI69" s="255"/>
      <c r="CJ69" s="255"/>
      <c r="CK69" s="255"/>
      <c r="CL69" s="255"/>
      <c r="CM69" s="255"/>
      <c r="CN69" s="255"/>
      <c r="CO69" s="255"/>
      <c r="CP69" s="255"/>
      <c r="CQ69" s="255"/>
      <c r="CR69" s="255"/>
      <c r="CS69" s="255"/>
      <c r="CT69" s="255"/>
      <c r="CU69" s="255"/>
      <c r="CV69" s="255"/>
      <c r="CW69" s="255"/>
      <c r="CX69" s="255"/>
      <c r="CY69" s="255"/>
      <c r="CZ69" s="255"/>
      <c r="DA69" s="255"/>
      <c r="DB69" s="255"/>
      <c r="DC69" s="255"/>
      <c r="DD69" s="255"/>
      <c r="DE69" s="255"/>
    </row>
    <row r="70" spans="2:109" s="165" customFormat="1" ht="12.75" customHeight="1">
      <c r="B70" s="166"/>
      <c r="C70" s="127"/>
      <c r="D70" s="258"/>
      <c r="E70" s="126"/>
      <c r="F70" s="126"/>
      <c r="G70" s="126"/>
      <c r="H70" s="126"/>
      <c r="I70" s="126"/>
      <c r="J70" s="166"/>
      <c r="K70" s="128"/>
      <c r="L70" s="128"/>
      <c r="M70" s="167"/>
      <c r="N70" s="167"/>
      <c r="O70" s="167"/>
      <c r="P70" s="166" t="s">
        <v>270</v>
      </c>
      <c r="Q70" s="166">
        <v>1</v>
      </c>
      <c r="R70" s="166" t="s">
        <v>271</v>
      </c>
      <c r="S70" s="166">
        <v>80</v>
      </c>
      <c r="T70" s="167"/>
      <c r="U70" s="167"/>
      <c r="V70" s="167"/>
      <c r="W70" s="167"/>
      <c r="X70" s="229"/>
      <c r="Y70" s="255"/>
      <c r="Z70" s="255"/>
      <c r="AA70" s="255"/>
      <c r="AB70" s="255"/>
      <c r="AC70" s="255"/>
      <c r="AD70" s="255"/>
      <c r="AE70" s="255"/>
      <c r="AF70" s="255"/>
      <c r="AG70" s="255"/>
      <c r="AH70" s="255"/>
      <c r="AI70" s="255"/>
      <c r="AJ70" s="255"/>
      <c r="AK70" s="255"/>
      <c r="AL70" s="255"/>
      <c r="AM70" s="255"/>
      <c r="AN70" s="255"/>
      <c r="AO70" s="255"/>
      <c r="AP70" s="255"/>
      <c r="AQ70" s="255"/>
      <c r="AR70" s="255"/>
      <c r="AS70" s="255"/>
      <c r="AT70" s="255"/>
      <c r="AU70" s="255"/>
      <c r="AV70" s="255"/>
      <c r="AW70" s="255"/>
      <c r="AX70" s="255"/>
      <c r="AY70" s="255"/>
      <c r="AZ70" s="255"/>
      <c r="BA70" s="255"/>
      <c r="BB70" s="255"/>
      <c r="BC70" s="255"/>
      <c r="BD70" s="255"/>
      <c r="BE70" s="255"/>
      <c r="BF70" s="255"/>
      <c r="BG70" s="255"/>
      <c r="BH70" s="255"/>
      <c r="BI70" s="255"/>
      <c r="BJ70" s="255"/>
      <c r="BK70" s="255"/>
      <c r="BL70" s="255"/>
      <c r="BM70" s="255"/>
      <c r="BN70" s="255"/>
      <c r="BO70" s="255"/>
      <c r="BP70" s="255"/>
      <c r="BQ70" s="255"/>
      <c r="BR70" s="255"/>
      <c r="BS70" s="255"/>
      <c r="BT70" s="255"/>
      <c r="BU70" s="255"/>
      <c r="BV70" s="255"/>
      <c r="BW70" s="255"/>
      <c r="BX70" s="255"/>
      <c r="BY70" s="255"/>
      <c r="BZ70" s="255"/>
      <c r="CA70" s="255"/>
      <c r="CB70" s="255"/>
      <c r="CC70" s="255"/>
      <c r="CD70" s="255"/>
      <c r="CE70" s="255"/>
      <c r="CF70" s="255"/>
      <c r="CG70" s="255"/>
      <c r="CH70" s="255"/>
      <c r="CI70" s="255"/>
      <c r="CJ70" s="255"/>
      <c r="CK70" s="255"/>
      <c r="CL70" s="255"/>
      <c r="CM70" s="255"/>
      <c r="CN70" s="255"/>
      <c r="CO70" s="255"/>
      <c r="CP70" s="255"/>
      <c r="CQ70" s="255"/>
      <c r="CR70" s="255"/>
      <c r="CS70" s="255"/>
      <c r="CT70" s="255"/>
      <c r="CU70" s="255"/>
      <c r="CV70" s="255"/>
      <c r="CW70" s="255"/>
      <c r="CX70" s="255"/>
      <c r="CY70" s="255"/>
      <c r="CZ70" s="255"/>
      <c r="DA70" s="255"/>
      <c r="DB70" s="255"/>
      <c r="DC70" s="255"/>
      <c r="DD70" s="255"/>
      <c r="DE70" s="255"/>
    </row>
    <row r="71" spans="2:109" s="165" customFormat="1" ht="12.75" customHeight="1">
      <c r="B71" s="166"/>
      <c r="C71" s="127"/>
      <c r="D71" s="258"/>
      <c r="E71" s="126"/>
      <c r="F71" s="126"/>
      <c r="G71" s="126"/>
      <c r="H71" s="126"/>
      <c r="I71" s="126"/>
      <c r="J71" s="166"/>
      <c r="K71" s="128"/>
      <c r="L71" s="128"/>
      <c r="M71" s="167"/>
      <c r="N71" s="167"/>
      <c r="O71" s="167"/>
      <c r="P71" s="166" t="s">
        <v>272</v>
      </c>
      <c r="Q71" s="166">
        <v>1</v>
      </c>
      <c r="R71" s="166" t="s">
        <v>273</v>
      </c>
      <c r="S71" s="166">
        <v>80</v>
      </c>
      <c r="T71" s="167"/>
      <c r="U71" s="167"/>
      <c r="V71" s="167"/>
      <c r="W71" s="167"/>
      <c r="X71" s="229"/>
      <c r="Y71" s="255"/>
      <c r="Z71" s="255"/>
      <c r="AA71" s="255"/>
      <c r="AB71" s="255"/>
      <c r="AC71" s="255"/>
      <c r="AD71" s="255"/>
      <c r="AE71" s="255"/>
      <c r="AF71" s="255"/>
      <c r="AG71" s="255"/>
      <c r="AH71" s="255"/>
      <c r="AI71" s="255"/>
      <c r="AJ71" s="255"/>
      <c r="AK71" s="255"/>
      <c r="AL71" s="255"/>
      <c r="AM71" s="255"/>
      <c r="AN71" s="255"/>
      <c r="AO71" s="255"/>
      <c r="AP71" s="255"/>
      <c r="AQ71" s="255"/>
      <c r="AR71" s="255"/>
      <c r="AS71" s="255"/>
      <c r="AT71" s="255"/>
      <c r="AU71" s="255"/>
      <c r="AV71" s="255"/>
      <c r="AW71" s="255"/>
      <c r="AX71" s="255"/>
      <c r="AY71" s="255"/>
      <c r="AZ71" s="255"/>
      <c r="BA71" s="255"/>
      <c r="BB71" s="255"/>
      <c r="BC71" s="255"/>
      <c r="BD71" s="255"/>
      <c r="BE71" s="255"/>
      <c r="BF71" s="255"/>
      <c r="BG71" s="255"/>
      <c r="BH71" s="255"/>
      <c r="BI71" s="255"/>
      <c r="BJ71" s="255"/>
      <c r="BK71" s="255"/>
      <c r="BL71" s="255"/>
      <c r="BM71" s="255"/>
      <c r="BN71" s="255"/>
      <c r="BO71" s="255"/>
      <c r="BP71" s="255"/>
      <c r="BQ71" s="255"/>
      <c r="BR71" s="255"/>
      <c r="BS71" s="255"/>
      <c r="BT71" s="255"/>
      <c r="BU71" s="255"/>
      <c r="BV71" s="255"/>
      <c r="BW71" s="255"/>
      <c r="BX71" s="255"/>
      <c r="BY71" s="255"/>
      <c r="BZ71" s="255"/>
      <c r="CA71" s="255"/>
      <c r="CB71" s="255"/>
      <c r="CC71" s="255"/>
      <c r="CD71" s="255"/>
      <c r="CE71" s="255"/>
      <c r="CF71" s="255"/>
      <c r="CG71" s="255"/>
      <c r="CH71" s="255"/>
      <c r="CI71" s="255"/>
      <c r="CJ71" s="255"/>
      <c r="CK71" s="255"/>
      <c r="CL71" s="255"/>
      <c r="CM71" s="255"/>
      <c r="CN71" s="255"/>
      <c r="CO71" s="255"/>
      <c r="CP71" s="255"/>
      <c r="CQ71" s="255"/>
      <c r="CR71" s="255"/>
      <c r="CS71" s="255"/>
      <c r="CT71" s="255"/>
      <c r="CU71" s="255"/>
      <c r="CV71" s="255"/>
      <c r="CW71" s="255"/>
      <c r="CX71" s="255"/>
      <c r="CY71" s="255"/>
      <c r="CZ71" s="255"/>
      <c r="DA71" s="255"/>
      <c r="DB71" s="255"/>
      <c r="DC71" s="255"/>
      <c r="DD71" s="255"/>
      <c r="DE71" s="255"/>
    </row>
    <row r="72" spans="2:109" s="165" customFormat="1" ht="12.75" customHeight="1">
      <c r="B72" s="166"/>
      <c r="C72" s="127"/>
      <c r="D72" s="258"/>
      <c r="E72" s="126"/>
      <c r="F72" s="126"/>
      <c r="G72" s="126"/>
      <c r="H72" s="126"/>
      <c r="I72" s="126"/>
      <c r="J72" s="166"/>
      <c r="K72" s="128"/>
      <c r="L72" s="128"/>
      <c r="M72" s="167"/>
      <c r="N72" s="167"/>
      <c r="O72" s="167"/>
      <c r="P72" s="166" t="s">
        <v>274</v>
      </c>
      <c r="Q72" s="166">
        <v>1</v>
      </c>
      <c r="R72" s="166" t="s">
        <v>275</v>
      </c>
      <c r="S72" s="166">
        <v>6</v>
      </c>
      <c r="T72" s="167"/>
      <c r="U72" s="167"/>
      <c r="V72" s="167"/>
      <c r="W72" s="167"/>
      <c r="X72" s="229"/>
      <c r="Y72" s="255"/>
      <c r="Z72" s="255"/>
      <c r="AA72" s="255"/>
      <c r="AB72" s="255"/>
      <c r="AC72" s="255"/>
      <c r="AD72" s="255"/>
      <c r="AE72" s="255"/>
      <c r="AF72" s="255"/>
      <c r="AG72" s="255"/>
      <c r="AH72" s="255"/>
      <c r="AI72" s="255"/>
      <c r="AJ72" s="255"/>
      <c r="AK72" s="255"/>
      <c r="AL72" s="255"/>
      <c r="AM72" s="255"/>
      <c r="AN72" s="255"/>
      <c r="AO72" s="255"/>
      <c r="AP72" s="255"/>
      <c r="AQ72" s="255"/>
      <c r="AR72" s="255"/>
      <c r="AS72" s="255"/>
      <c r="AT72" s="255"/>
      <c r="AU72" s="255"/>
      <c r="AV72" s="255"/>
      <c r="AW72" s="255"/>
      <c r="AX72" s="255"/>
      <c r="AY72" s="255"/>
      <c r="AZ72" s="255"/>
      <c r="BA72" s="255"/>
      <c r="BB72" s="255"/>
      <c r="BC72" s="255"/>
      <c r="BD72" s="255"/>
      <c r="BE72" s="255"/>
      <c r="BF72" s="255"/>
      <c r="BG72" s="255"/>
      <c r="BH72" s="255"/>
      <c r="BI72" s="255"/>
      <c r="BJ72" s="255"/>
      <c r="BK72" s="255"/>
      <c r="BL72" s="255"/>
      <c r="BM72" s="255"/>
      <c r="BN72" s="255"/>
      <c r="BO72" s="255"/>
      <c r="BP72" s="255"/>
      <c r="BQ72" s="255"/>
      <c r="BR72" s="255"/>
      <c r="BS72" s="255"/>
      <c r="BT72" s="255"/>
      <c r="BU72" s="255"/>
      <c r="BV72" s="255"/>
      <c r="BW72" s="255"/>
      <c r="BX72" s="255"/>
      <c r="BY72" s="255"/>
      <c r="BZ72" s="255"/>
      <c r="CA72" s="255"/>
      <c r="CB72" s="255"/>
      <c r="CC72" s="255"/>
      <c r="CD72" s="255"/>
      <c r="CE72" s="255"/>
      <c r="CF72" s="255"/>
      <c r="CG72" s="255"/>
      <c r="CH72" s="255"/>
      <c r="CI72" s="255"/>
      <c r="CJ72" s="255"/>
      <c r="CK72" s="255"/>
      <c r="CL72" s="255"/>
      <c r="CM72" s="255"/>
      <c r="CN72" s="255"/>
      <c r="CO72" s="255"/>
      <c r="CP72" s="255"/>
      <c r="CQ72" s="255"/>
      <c r="CR72" s="255"/>
      <c r="CS72" s="255"/>
      <c r="CT72" s="255"/>
      <c r="CU72" s="255"/>
      <c r="CV72" s="255"/>
      <c r="CW72" s="255"/>
      <c r="CX72" s="255"/>
      <c r="CY72" s="255"/>
      <c r="CZ72" s="255"/>
      <c r="DA72" s="255"/>
      <c r="DB72" s="255"/>
      <c r="DC72" s="255"/>
      <c r="DD72" s="255"/>
      <c r="DE72" s="255"/>
    </row>
    <row r="73" spans="2:109" s="165" customFormat="1" ht="12.75" customHeight="1">
      <c r="B73" s="166"/>
      <c r="C73" s="127"/>
      <c r="D73" s="258"/>
      <c r="E73" s="126"/>
      <c r="F73" s="126"/>
      <c r="G73" s="126"/>
      <c r="H73" s="126"/>
      <c r="I73" s="126"/>
      <c r="J73" s="166"/>
      <c r="K73" s="128"/>
      <c r="L73" s="128"/>
      <c r="M73" s="167"/>
      <c r="N73" s="167"/>
      <c r="O73" s="167"/>
      <c r="P73" s="166" t="s">
        <v>276</v>
      </c>
      <c r="Q73" s="166">
        <v>2</v>
      </c>
      <c r="R73" s="166" t="s">
        <v>277</v>
      </c>
      <c r="S73" s="166">
        <v>40</v>
      </c>
      <c r="T73" s="167"/>
      <c r="U73" s="167"/>
      <c r="V73" s="167"/>
      <c r="W73" s="167"/>
      <c r="X73" s="229"/>
      <c r="Y73" s="255"/>
      <c r="Z73" s="255"/>
      <c r="AA73" s="255"/>
      <c r="AB73" s="255"/>
      <c r="AC73" s="255"/>
      <c r="AD73" s="255"/>
      <c r="AE73" s="255"/>
      <c r="AF73" s="255"/>
      <c r="AG73" s="255"/>
      <c r="AH73" s="255"/>
      <c r="AI73" s="255"/>
      <c r="AJ73" s="255"/>
      <c r="AK73" s="255"/>
      <c r="AL73" s="255"/>
      <c r="AM73" s="255"/>
      <c r="AN73" s="255"/>
      <c r="AO73" s="255"/>
      <c r="AP73" s="255"/>
      <c r="AQ73" s="255"/>
      <c r="AR73" s="255"/>
      <c r="AS73" s="255"/>
      <c r="AT73" s="255"/>
      <c r="AU73" s="255"/>
      <c r="AV73" s="255"/>
      <c r="AW73" s="255"/>
      <c r="AX73" s="255"/>
      <c r="AY73" s="255"/>
      <c r="AZ73" s="255"/>
      <c r="BA73" s="255"/>
      <c r="BB73" s="255"/>
      <c r="BC73" s="255"/>
      <c r="BD73" s="255"/>
      <c r="BE73" s="255"/>
      <c r="BF73" s="255"/>
      <c r="BG73" s="255"/>
      <c r="BH73" s="255"/>
      <c r="BI73" s="255"/>
      <c r="BJ73" s="255"/>
      <c r="BK73" s="255"/>
      <c r="BL73" s="255"/>
      <c r="BM73" s="255"/>
      <c r="BN73" s="255"/>
      <c r="BO73" s="255"/>
      <c r="BP73" s="255"/>
      <c r="BQ73" s="255"/>
      <c r="BR73" s="255"/>
      <c r="BS73" s="255"/>
      <c r="BT73" s="255"/>
      <c r="BU73" s="255"/>
      <c r="BV73" s="255"/>
      <c r="BW73" s="255"/>
      <c r="BX73" s="255"/>
      <c r="BY73" s="255"/>
      <c r="BZ73" s="255"/>
      <c r="CA73" s="255"/>
      <c r="CB73" s="255"/>
      <c r="CC73" s="255"/>
      <c r="CD73" s="255"/>
      <c r="CE73" s="255"/>
      <c r="CF73" s="255"/>
      <c r="CG73" s="255"/>
      <c r="CH73" s="255"/>
      <c r="CI73" s="255"/>
      <c r="CJ73" s="255"/>
      <c r="CK73" s="255"/>
      <c r="CL73" s="255"/>
      <c r="CM73" s="255"/>
      <c r="CN73" s="255"/>
      <c r="CO73" s="255"/>
      <c r="CP73" s="255"/>
      <c r="CQ73" s="255"/>
      <c r="CR73" s="255"/>
      <c r="CS73" s="255"/>
      <c r="CT73" s="255"/>
      <c r="CU73" s="255"/>
      <c r="CV73" s="255"/>
      <c r="CW73" s="255"/>
      <c r="CX73" s="255"/>
      <c r="CY73" s="255"/>
      <c r="CZ73" s="255"/>
      <c r="DA73" s="255"/>
      <c r="DB73" s="255"/>
      <c r="DC73" s="255"/>
      <c r="DD73" s="255"/>
      <c r="DE73" s="255"/>
    </row>
    <row r="74" spans="2:109" s="165" customFormat="1" ht="12.75" customHeight="1">
      <c r="B74" s="166"/>
      <c r="C74" s="127"/>
      <c r="D74" s="258"/>
      <c r="E74" s="126"/>
      <c r="F74" s="126"/>
      <c r="G74" s="126"/>
      <c r="H74" s="126"/>
      <c r="I74" s="126"/>
      <c r="J74" s="166"/>
      <c r="K74" s="128"/>
      <c r="L74" s="128"/>
      <c r="M74" s="167"/>
      <c r="N74" s="167"/>
      <c r="O74" s="167"/>
      <c r="P74" s="166"/>
      <c r="Q74" s="166"/>
      <c r="R74" s="166" t="s">
        <v>278</v>
      </c>
      <c r="S74" s="166">
        <v>40</v>
      </c>
      <c r="T74" s="167"/>
      <c r="U74" s="167"/>
      <c r="V74" s="167"/>
      <c r="W74" s="167"/>
      <c r="X74" s="229"/>
      <c r="Y74" s="255"/>
      <c r="Z74" s="255"/>
      <c r="AA74" s="255"/>
      <c r="AB74" s="255"/>
      <c r="AC74" s="255"/>
      <c r="AD74" s="255"/>
      <c r="AE74" s="255"/>
      <c r="AF74" s="255"/>
      <c r="AG74" s="255"/>
      <c r="AH74" s="255"/>
      <c r="AI74" s="255"/>
      <c r="AJ74" s="255"/>
      <c r="AK74" s="255"/>
      <c r="AL74" s="255"/>
      <c r="AM74" s="255"/>
      <c r="AN74" s="255"/>
      <c r="AO74" s="255"/>
      <c r="AP74" s="255"/>
      <c r="AQ74" s="255"/>
      <c r="AR74" s="255"/>
      <c r="AS74" s="255"/>
      <c r="AT74" s="255"/>
      <c r="AU74" s="255"/>
      <c r="AV74" s="255"/>
      <c r="AW74" s="255"/>
      <c r="AX74" s="255"/>
      <c r="AY74" s="255"/>
      <c r="AZ74" s="255"/>
      <c r="BA74" s="255"/>
      <c r="BB74" s="255"/>
      <c r="BC74" s="255"/>
      <c r="BD74" s="255"/>
      <c r="BE74" s="255"/>
      <c r="BF74" s="255"/>
      <c r="BG74" s="255"/>
      <c r="BH74" s="255"/>
      <c r="BI74" s="255"/>
      <c r="BJ74" s="255"/>
      <c r="BK74" s="255"/>
      <c r="BL74" s="255"/>
      <c r="BM74" s="255"/>
      <c r="BN74" s="255"/>
      <c r="BO74" s="255"/>
      <c r="BP74" s="255"/>
      <c r="BQ74" s="255"/>
      <c r="BR74" s="255"/>
      <c r="BS74" s="255"/>
      <c r="BT74" s="255"/>
      <c r="BU74" s="255"/>
      <c r="BV74" s="255"/>
      <c r="BW74" s="255"/>
      <c r="BX74" s="255"/>
      <c r="BY74" s="255"/>
      <c r="BZ74" s="255"/>
      <c r="CA74" s="255"/>
      <c r="CB74" s="255"/>
      <c r="CC74" s="255"/>
      <c r="CD74" s="255"/>
      <c r="CE74" s="255"/>
      <c r="CF74" s="255"/>
      <c r="CG74" s="255"/>
      <c r="CH74" s="255"/>
      <c r="CI74" s="255"/>
      <c r="CJ74" s="255"/>
      <c r="CK74" s="255"/>
      <c r="CL74" s="255"/>
      <c r="CM74" s="255"/>
      <c r="CN74" s="255"/>
      <c r="CO74" s="255"/>
      <c r="CP74" s="255"/>
      <c r="CQ74" s="255"/>
      <c r="CR74" s="255"/>
      <c r="CS74" s="255"/>
      <c r="CT74" s="255"/>
      <c r="CU74" s="255"/>
      <c r="CV74" s="255"/>
      <c r="CW74" s="255"/>
      <c r="CX74" s="255"/>
      <c r="CY74" s="255"/>
      <c r="CZ74" s="255"/>
      <c r="DA74" s="255"/>
      <c r="DB74" s="255"/>
      <c r="DC74" s="255"/>
      <c r="DD74" s="255"/>
      <c r="DE74" s="255"/>
    </row>
    <row r="75" spans="2:109" s="165" customFormat="1" ht="12.75" customHeight="1">
      <c r="B75" s="166"/>
      <c r="C75" s="127"/>
      <c r="D75" s="258"/>
      <c r="E75" s="126"/>
      <c r="F75" s="126"/>
      <c r="G75" s="126"/>
      <c r="H75" s="126"/>
      <c r="I75" s="126"/>
      <c r="J75" s="166"/>
      <c r="K75" s="128"/>
      <c r="L75" s="128"/>
      <c r="M75" s="167"/>
      <c r="N75" s="167"/>
      <c r="O75" s="167"/>
      <c r="P75" s="166"/>
      <c r="Q75" s="166"/>
      <c r="R75" s="166" t="s">
        <v>279</v>
      </c>
      <c r="S75" s="166">
        <v>1</v>
      </c>
      <c r="T75" s="167"/>
      <c r="U75" s="167"/>
      <c r="V75" s="167"/>
      <c r="W75" s="167"/>
      <c r="X75" s="229"/>
      <c r="Y75" s="255"/>
      <c r="Z75" s="255"/>
      <c r="AA75" s="255"/>
      <c r="AB75" s="255"/>
      <c r="AC75" s="255"/>
      <c r="AD75" s="255"/>
      <c r="AE75" s="255"/>
      <c r="AF75" s="255"/>
      <c r="AG75" s="255"/>
      <c r="AH75" s="255"/>
      <c r="AI75" s="255"/>
      <c r="AJ75" s="255"/>
      <c r="AK75" s="255"/>
      <c r="AL75" s="255"/>
      <c r="AM75" s="255"/>
      <c r="AN75" s="255"/>
      <c r="AO75" s="255"/>
      <c r="AP75" s="255"/>
      <c r="AQ75" s="255"/>
      <c r="AR75" s="255"/>
      <c r="AS75" s="255"/>
      <c r="AT75" s="255"/>
      <c r="AU75" s="255"/>
      <c r="AV75" s="255"/>
      <c r="AW75" s="255"/>
      <c r="AX75" s="255"/>
      <c r="AY75" s="255"/>
      <c r="AZ75" s="255"/>
      <c r="BA75" s="255"/>
      <c r="BB75" s="255"/>
      <c r="BC75" s="255"/>
      <c r="BD75" s="255"/>
      <c r="BE75" s="255"/>
      <c r="BF75" s="255"/>
      <c r="BG75" s="255"/>
      <c r="BH75" s="255"/>
      <c r="BI75" s="255"/>
      <c r="BJ75" s="255"/>
      <c r="BK75" s="255"/>
      <c r="BL75" s="255"/>
      <c r="BM75" s="255"/>
      <c r="BN75" s="255"/>
      <c r="BO75" s="255"/>
      <c r="BP75" s="255"/>
      <c r="BQ75" s="255"/>
      <c r="BR75" s="255"/>
      <c r="BS75" s="255"/>
      <c r="BT75" s="255"/>
      <c r="BU75" s="255"/>
      <c r="BV75" s="255"/>
      <c r="BW75" s="255"/>
      <c r="BX75" s="255"/>
      <c r="BY75" s="255"/>
      <c r="BZ75" s="255"/>
      <c r="CA75" s="255"/>
      <c r="CB75" s="255"/>
      <c r="CC75" s="255"/>
      <c r="CD75" s="255"/>
      <c r="CE75" s="255"/>
      <c r="CF75" s="255"/>
      <c r="CG75" s="255"/>
      <c r="CH75" s="255"/>
      <c r="CI75" s="255"/>
      <c r="CJ75" s="255"/>
      <c r="CK75" s="255"/>
      <c r="CL75" s="255"/>
      <c r="CM75" s="255"/>
      <c r="CN75" s="255"/>
      <c r="CO75" s="255"/>
      <c r="CP75" s="255"/>
      <c r="CQ75" s="255"/>
      <c r="CR75" s="255"/>
      <c r="CS75" s="255"/>
      <c r="CT75" s="255"/>
      <c r="CU75" s="255"/>
      <c r="CV75" s="255"/>
      <c r="CW75" s="255"/>
      <c r="CX75" s="255"/>
      <c r="CY75" s="255"/>
      <c r="CZ75" s="255"/>
      <c r="DA75" s="255"/>
      <c r="DB75" s="255"/>
      <c r="DC75" s="255"/>
      <c r="DD75" s="255"/>
      <c r="DE75" s="255"/>
    </row>
    <row r="76" spans="2:109" s="165" customFormat="1" ht="12.75" customHeight="1">
      <c r="B76" s="166"/>
      <c r="C76" s="127"/>
      <c r="D76" s="258"/>
      <c r="E76" s="126"/>
      <c r="F76" s="126"/>
      <c r="G76" s="126"/>
      <c r="H76" s="126"/>
      <c r="I76" s="126"/>
      <c r="J76" s="166"/>
      <c r="K76" s="128"/>
      <c r="L76" s="128"/>
      <c r="M76" s="167"/>
      <c r="N76" s="167"/>
      <c r="O76" s="167"/>
      <c r="P76" s="166"/>
      <c r="Q76" s="166"/>
      <c r="R76" s="166" t="s">
        <v>280</v>
      </c>
      <c r="S76" s="166">
        <v>1</v>
      </c>
      <c r="T76" s="167"/>
      <c r="U76" s="167"/>
      <c r="V76" s="167"/>
      <c r="W76" s="167"/>
      <c r="X76" s="229"/>
      <c r="Y76" s="255"/>
      <c r="Z76" s="255"/>
      <c r="AA76" s="255"/>
      <c r="AB76" s="255"/>
      <c r="AC76" s="255"/>
      <c r="AD76" s="255"/>
      <c r="AE76" s="255"/>
      <c r="AF76" s="255"/>
      <c r="AG76" s="255"/>
      <c r="AH76" s="255"/>
      <c r="AI76" s="255"/>
      <c r="AJ76" s="255"/>
      <c r="AK76" s="255"/>
      <c r="AL76" s="255"/>
      <c r="AM76" s="255"/>
      <c r="AN76" s="255"/>
      <c r="AO76" s="255"/>
      <c r="AP76" s="255"/>
      <c r="AQ76" s="255"/>
      <c r="AR76" s="255"/>
      <c r="AS76" s="255"/>
      <c r="AT76" s="255"/>
      <c r="AU76" s="255"/>
      <c r="AV76" s="255"/>
      <c r="AW76" s="255"/>
      <c r="AX76" s="255"/>
      <c r="AY76" s="255"/>
      <c r="AZ76" s="255"/>
      <c r="BA76" s="255"/>
      <c r="BB76" s="255"/>
      <c r="BC76" s="255"/>
      <c r="BD76" s="255"/>
      <c r="BE76" s="255"/>
      <c r="BF76" s="255"/>
      <c r="BG76" s="255"/>
      <c r="BH76" s="255"/>
      <c r="BI76" s="255"/>
      <c r="BJ76" s="255"/>
      <c r="BK76" s="255"/>
      <c r="BL76" s="255"/>
      <c r="BM76" s="255"/>
      <c r="BN76" s="255"/>
      <c r="BO76" s="255"/>
      <c r="BP76" s="255"/>
      <c r="BQ76" s="255"/>
      <c r="BR76" s="255"/>
      <c r="BS76" s="255"/>
      <c r="BT76" s="255"/>
      <c r="BU76" s="255"/>
      <c r="BV76" s="255"/>
      <c r="BW76" s="255"/>
      <c r="BX76" s="255"/>
      <c r="BY76" s="255"/>
      <c r="BZ76" s="255"/>
      <c r="CA76" s="255"/>
      <c r="CB76" s="255"/>
      <c r="CC76" s="255"/>
      <c r="CD76" s="255"/>
      <c r="CE76" s="255"/>
      <c r="CF76" s="255"/>
      <c r="CG76" s="255"/>
      <c r="CH76" s="255"/>
      <c r="CI76" s="255"/>
      <c r="CJ76" s="255"/>
      <c r="CK76" s="255"/>
      <c r="CL76" s="255"/>
      <c r="CM76" s="255"/>
      <c r="CN76" s="255"/>
      <c r="CO76" s="255"/>
      <c r="CP76" s="255"/>
      <c r="CQ76" s="255"/>
      <c r="CR76" s="255"/>
      <c r="CS76" s="255"/>
      <c r="CT76" s="255"/>
      <c r="CU76" s="255"/>
      <c r="CV76" s="255"/>
      <c r="CW76" s="255"/>
      <c r="CX76" s="255"/>
      <c r="CY76" s="255"/>
      <c r="CZ76" s="255"/>
      <c r="DA76" s="255"/>
      <c r="DB76" s="255"/>
      <c r="DC76" s="255"/>
      <c r="DD76" s="255"/>
      <c r="DE76" s="255"/>
    </row>
    <row r="77" spans="2:109" s="165" customFormat="1" ht="12.75" customHeight="1">
      <c r="B77" s="166"/>
      <c r="C77" s="127"/>
      <c r="D77" s="258"/>
      <c r="E77" s="126"/>
      <c r="F77" s="126"/>
      <c r="G77" s="126"/>
      <c r="H77" s="126"/>
      <c r="I77" s="126"/>
      <c r="J77" s="166"/>
      <c r="K77" s="128"/>
      <c r="L77" s="128"/>
      <c r="M77" s="167"/>
      <c r="N77" s="167"/>
      <c r="O77" s="167"/>
      <c r="P77" s="166"/>
      <c r="Q77" s="166"/>
      <c r="R77" s="166" t="s">
        <v>281</v>
      </c>
      <c r="S77" s="166">
        <v>3</v>
      </c>
      <c r="T77" s="167"/>
      <c r="U77" s="167"/>
      <c r="V77" s="167"/>
      <c r="W77" s="167"/>
      <c r="X77" s="229"/>
      <c r="Y77" s="255"/>
      <c r="Z77" s="255"/>
      <c r="AA77" s="255"/>
      <c r="AB77" s="255"/>
      <c r="AC77" s="255"/>
      <c r="AD77" s="255"/>
      <c r="AE77" s="255"/>
      <c r="AF77" s="255"/>
      <c r="AG77" s="255"/>
      <c r="AH77" s="255"/>
      <c r="AI77" s="255"/>
      <c r="AJ77" s="255"/>
      <c r="AK77" s="255"/>
      <c r="AL77" s="255"/>
      <c r="AM77" s="255"/>
      <c r="AN77" s="255"/>
      <c r="AO77" s="255"/>
      <c r="AP77" s="255"/>
      <c r="AQ77" s="255"/>
      <c r="AR77" s="255"/>
      <c r="AS77" s="255"/>
      <c r="AT77" s="255"/>
      <c r="AU77" s="255"/>
      <c r="AV77" s="255"/>
      <c r="AW77" s="255"/>
      <c r="AX77" s="255"/>
      <c r="AY77" s="255"/>
      <c r="AZ77" s="255"/>
      <c r="BA77" s="255"/>
      <c r="BB77" s="255"/>
      <c r="BC77" s="255"/>
      <c r="BD77" s="255"/>
      <c r="BE77" s="255"/>
      <c r="BF77" s="255"/>
      <c r="BG77" s="255"/>
      <c r="BH77" s="255"/>
      <c r="BI77" s="255"/>
      <c r="BJ77" s="255"/>
      <c r="BK77" s="255"/>
      <c r="BL77" s="255"/>
      <c r="BM77" s="255"/>
      <c r="BN77" s="255"/>
      <c r="BO77" s="255"/>
      <c r="BP77" s="255"/>
      <c r="BQ77" s="255"/>
      <c r="BR77" s="255"/>
      <c r="BS77" s="255"/>
      <c r="BT77" s="255"/>
      <c r="BU77" s="255"/>
      <c r="BV77" s="255"/>
      <c r="BW77" s="255"/>
      <c r="BX77" s="255"/>
      <c r="BY77" s="255"/>
      <c r="BZ77" s="255"/>
      <c r="CA77" s="255"/>
      <c r="CB77" s="255"/>
      <c r="CC77" s="255"/>
      <c r="CD77" s="255"/>
      <c r="CE77" s="255"/>
      <c r="CF77" s="255"/>
      <c r="CG77" s="255"/>
      <c r="CH77" s="255"/>
      <c r="CI77" s="255"/>
      <c r="CJ77" s="255"/>
      <c r="CK77" s="255"/>
      <c r="CL77" s="255"/>
      <c r="CM77" s="255"/>
      <c r="CN77" s="255"/>
      <c r="CO77" s="255"/>
      <c r="CP77" s="255"/>
      <c r="CQ77" s="255"/>
      <c r="CR77" s="255"/>
      <c r="CS77" s="255"/>
      <c r="CT77" s="255"/>
      <c r="CU77" s="255"/>
      <c r="CV77" s="255"/>
      <c r="CW77" s="255"/>
      <c r="CX77" s="255"/>
      <c r="CY77" s="255"/>
      <c r="CZ77" s="255"/>
      <c r="DA77" s="255"/>
      <c r="DB77" s="255"/>
      <c r="DC77" s="255"/>
      <c r="DD77" s="255"/>
      <c r="DE77" s="255"/>
    </row>
    <row r="78" spans="2:109" s="165" customFormat="1" ht="12.75" customHeight="1">
      <c r="B78" s="166"/>
      <c r="C78" s="127"/>
      <c r="D78" s="258"/>
      <c r="E78" s="126"/>
      <c r="F78" s="126"/>
      <c r="G78" s="126"/>
      <c r="H78" s="126"/>
      <c r="I78" s="126"/>
      <c r="J78" s="166"/>
      <c r="K78" s="128"/>
      <c r="L78" s="128"/>
      <c r="M78" s="167"/>
      <c r="N78" s="167"/>
      <c r="O78" s="167"/>
      <c r="P78" s="166"/>
      <c r="Q78" s="166"/>
      <c r="R78" s="166" t="s">
        <v>282</v>
      </c>
      <c r="S78" s="166">
        <v>2</v>
      </c>
      <c r="T78" s="167"/>
      <c r="U78" s="167"/>
      <c r="V78" s="167"/>
      <c r="W78" s="167"/>
      <c r="X78" s="229"/>
      <c r="Y78" s="255"/>
      <c r="Z78" s="255"/>
      <c r="AA78" s="255"/>
      <c r="AB78" s="255"/>
      <c r="AC78" s="255"/>
      <c r="AD78" s="255"/>
      <c r="AE78" s="255"/>
      <c r="AF78" s="255"/>
      <c r="AG78" s="255"/>
      <c r="AH78" s="255"/>
      <c r="AI78" s="255"/>
      <c r="AJ78" s="255"/>
      <c r="AK78" s="255"/>
      <c r="AL78" s="255"/>
      <c r="AM78" s="255"/>
      <c r="AN78" s="255"/>
      <c r="AO78" s="255"/>
      <c r="AP78" s="255"/>
      <c r="AQ78" s="255"/>
      <c r="AR78" s="255"/>
      <c r="AS78" s="255"/>
      <c r="AT78" s="255"/>
      <c r="AU78" s="255"/>
      <c r="AV78" s="255"/>
      <c r="AW78" s="255"/>
      <c r="AX78" s="255"/>
      <c r="AY78" s="255"/>
      <c r="AZ78" s="255"/>
      <c r="BA78" s="255"/>
      <c r="BB78" s="255"/>
      <c r="BC78" s="255"/>
      <c r="BD78" s="255"/>
      <c r="BE78" s="255"/>
      <c r="BF78" s="255"/>
      <c r="BG78" s="255"/>
      <c r="BH78" s="255"/>
      <c r="BI78" s="255"/>
      <c r="BJ78" s="255"/>
      <c r="BK78" s="255"/>
      <c r="BL78" s="255"/>
      <c r="BM78" s="255"/>
      <c r="BN78" s="255"/>
      <c r="BO78" s="255"/>
      <c r="BP78" s="255"/>
      <c r="BQ78" s="255"/>
      <c r="BR78" s="255"/>
      <c r="BS78" s="255"/>
      <c r="BT78" s="255"/>
      <c r="BU78" s="255"/>
      <c r="BV78" s="255"/>
      <c r="BW78" s="255"/>
      <c r="BX78" s="255"/>
      <c r="BY78" s="255"/>
      <c r="BZ78" s="255"/>
      <c r="CA78" s="255"/>
      <c r="CB78" s="255"/>
      <c r="CC78" s="255"/>
      <c r="CD78" s="255"/>
      <c r="CE78" s="255"/>
      <c r="CF78" s="255"/>
      <c r="CG78" s="255"/>
      <c r="CH78" s="255"/>
      <c r="CI78" s="255"/>
      <c r="CJ78" s="255"/>
      <c r="CK78" s="255"/>
      <c r="CL78" s="255"/>
      <c r="CM78" s="255"/>
      <c r="CN78" s="255"/>
      <c r="CO78" s="255"/>
      <c r="CP78" s="255"/>
      <c r="CQ78" s="255"/>
      <c r="CR78" s="255"/>
      <c r="CS78" s="255"/>
      <c r="CT78" s="255"/>
      <c r="CU78" s="255"/>
      <c r="CV78" s="255"/>
      <c r="CW78" s="255"/>
      <c r="CX78" s="255"/>
      <c r="CY78" s="255"/>
      <c r="CZ78" s="255"/>
      <c r="DA78" s="255"/>
      <c r="DB78" s="255"/>
      <c r="DC78" s="255"/>
      <c r="DD78" s="255"/>
      <c r="DE78" s="255"/>
    </row>
    <row r="79" spans="2:109" s="165" customFormat="1" ht="12.75" customHeight="1">
      <c r="B79" s="166"/>
      <c r="C79" s="127"/>
      <c r="D79" s="258"/>
      <c r="E79" s="126"/>
      <c r="F79" s="126"/>
      <c r="G79" s="126"/>
      <c r="H79" s="126"/>
      <c r="I79" s="126"/>
      <c r="J79" s="166"/>
      <c r="K79" s="128"/>
      <c r="L79" s="128"/>
      <c r="M79" s="167"/>
      <c r="N79" s="167"/>
      <c r="O79" s="167"/>
      <c r="P79" s="166"/>
      <c r="Q79" s="166"/>
      <c r="R79" s="166" t="s">
        <v>283</v>
      </c>
      <c r="S79" s="166">
        <v>1</v>
      </c>
      <c r="T79" s="167"/>
      <c r="U79" s="167"/>
      <c r="V79" s="167"/>
      <c r="W79" s="167"/>
      <c r="X79" s="229"/>
      <c r="Y79" s="255"/>
      <c r="Z79" s="255"/>
      <c r="AA79" s="255"/>
      <c r="AB79" s="255"/>
      <c r="AC79" s="255"/>
      <c r="AD79" s="255"/>
      <c r="AE79" s="255"/>
      <c r="AF79" s="255"/>
      <c r="AG79" s="255"/>
      <c r="AH79" s="255"/>
      <c r="AI79" s="255"/>
      <c r="AJ79" s="255"/>
      <c r="AK79" s="255"/>
      <c r="AL79" s="255"/>
      <c r="AM79" s="255"/>
      <c r="AN79" s="255"/>
      <c r="AO79" s="255"/>
      <c r="AP79" s="255"/>
      <c r="AQ79" s="255"/>
      <c r="AR79" s="255"/>
      <c r="AS79" s="255"/>
      <c r="AT79" s="255"/>
      <c r="AU79" s="255"/>
      <c r="AV79" s="255"/>
      <c r="AW79" s="255"/>
      <c r="AX79" s="255"/>
      <c r="AY79" s="255"/>
      <c r="AZ79" s="255"/>
      <c r="BA79" s="255"/>
      <c r="BB79" s="255"/>
      <c r="BC79" s="255"/>
      <c r="BD79" s="255"/>
      <c r="BE79" s="255"/>
      <c r="BF79" s="255"/>
      <c r="BG79" s="255"/>
      <c r="BH79" s="255"/>
      <c r="BI79" s="255"/>
      <c r="BJ79" s="255"/>
      <c r="BK79" s="255"/>
      <c r="BL79" s="255"/>
      <c r="BM79" s="255"/>
      <c r="BN79" s="255"/>
      <c r="BO79" s="255"/>
      <c r="BP79" s="255"/>
      <c r="BQ79" s="255"/>
      <c r="BR79" s="255"/>
      <c r="BS79" s="255"/>
      <c r="BT79" s="255"/>
      <c r="BU79" s="255"/>
      <c r="BV79" s="255"/>
      <c r="BW79" s="255"/>
      <c r="BX79" s="255"/>
      <c r="BY79" s="255"/>
      <c r="BZ79" s="255"/>
      <c r="CA79" s="255"/>
      <c r="CB79" s="255"/>
      <c r="CC79" s="255"/>
      <c r="CD79" s="255"/>
      <c r="CE79" s="255"/>
      <c r="CF79" s="255"/>
      <c r="CG79" s="255"/>
      <c r="CH79" s="255"/>
      <c r="CI79" s="255"/>
      <c r="CJ79" s="255"/>
      <c r="CK79" s="255"/>
      <c r="CL79" s="255"/>
      <c r="CM79" s="255"/>
      <c r="CN79" s="255"/>
      <c r="CO79" s="255"/>
      <c r="CP79" s="255"/>
      <c r="CQ79" s="255"/>
      <c r="CR79" s="255"/>
      <c r="CS79" s="255"/>
      <c r="CT79" s="255"/>
      <c r="CU79" s="255"/>
      <c r="CV79" s="255"/>
      <c r="CW79" s="255"/>
      <c r="CX79" s="255"/>
      <c r="CY79" s="255"/>
      <c r="CZ79" s="255"/>
      <c r="DA79" s="255"/>
      <c r="DB79" s="255"/>
      <c r="DC79" s="255"/>
      <c r="DD79" s="255"/>
      <c r="DE79" s="255"/>
    </row>
    <row r="80" spans="2:109" s="165" customFormat="1" ht="12.75" customHeight="1">
      <c r="B80" s="166"/>
      <c r="C80" s="127"/>
      <c r="D80" s="258"/>
      <c r="E80" s="126"/>
      <c r="F80" s="126"/>
      <c r="G80" s="126"/>
      <c r="H80" s="126"/>
      <c r="I80" s="126"/>
      <c r="J80" s="166"/>
      <c r="K80" s="128"/>
      <c r="L80" s="128"/>
      <c r="M80" s="167"/>
      <c r="N80" s="167"/>
      <c r="O80" s="167"/>
      <c r="P80" s="166"/>
      <c r="Q80" s="166"/>
      <c r="R80" s="166" t="s">
        <v>284</v>
      </c>
      <c r="S80" s="166">
        <v>8</v>
      </c>
      <c r="T80" s="167"/>
      <c r="U80" s="167"/>
      <c r="V80" s="167"/>
      <c r="W80" s="167"/>
      <c r="X80" s="229"/>
      <c r="Y80" s="255"/>
      <c r="Z80" s="255"/>
      <c r="AA80" s="255"/>
      <c r="AB80" s="255"/>
      <c r="AC80" s="255"/>
      <c r="AD80" s="255"/>
      <c r="AE80" s="255"/>
      <c r="AF80" s="255"/>
      <c r="AG80" s="255"/>
      <c r="AH80" s="255"/>
      <c r="AI80" s="255"/>
      <c r="AJ80" s="255"/>
      <c r="AK80" s="255"/>
      <c r="AL80" s="255"/>
      <c r="AM80" s="255"/>
      <c r="AN80" s="255"/>
      <c r="AO80" s="255"/>
      <c r="AP80" s="255"/>
      <c r="AQ80" s="255"/>
      <c r="AR80" s="255"/>
      <c r="AS80" s="255"/>
      <c r="AT80" s="255"/>
      <c r="AU80" s="255"/>
      <c r="AV80" s="255"/>
      <c r="AW80" s="255"/>
      <c r="AX80" s="255"/>
      <c r="AY80" s="255"/>
      <c r="AZ80" s="255"/>
      <c r="BA80" s="255"/>
      <c r="BB80" s="255"/>
      <c r="BC80" s="255"/>
      <c r="BD80" s="255"/>
      <c r="BE80" s="255"/>
      <c r="BF80" s="255"/>
      <c r="BG80" s="255"/>
      <c r="BH80" s="255"/>
      <c r="BI80" s="255"/>
      <c r="BJ80" s="255"/>
      <c r="BK80" s="255"/>
      <c r="BL80" s="255"/>
      <c r="BM80" s="255"/>
      <c r="BN80" s="255"/>
      <c r="BO80" s="255"/>
      <c r="BP80" s="255"/>
      <c r="BQ80" s="255"/>
      <c r="BR80" s="255"/>
      <c r="BS80" s="255"/>
      <c r="BT80" s="255"/>
      <c r="BU80" s="255"/>
      <c r="BV80" s="255"/>
      <c r="BW80" s="255"/>
      <c r="BX80" s="255"/>
      <c r="BY80" s="255"/>
      <c r="BZ80" s="255"/>
      <c r="CA80" s="255"/>
      <c r="CB80" s="255"/>
      <c r="CC80" s="255"/>
      <c r="CD80" s="255"/>
      <c r="CE80" s="255"/>
      <c r="CF80" s="255"/>
      <c r="CG80" s="255"/>
      <c r="CH80" s="255"/>
      <c r="CI80" s="255"/>
      <c r="CJ80" s="255"/>
      <c r="CK80" s="255"/>
      <c r="CL80" s="255"/>
      <c r="CM80" s="255"/>
      <c r="CN80" s="255"/>
      <c r="CO80" s="255"/>
      <c r="CP80" s="255"/>
      <c r="CQ80" s="255"/>
      <c r="CR80" s="255"/>
      <c r="CS80" s="255"/>
      <c r="CT80" s="255"/>
      <c r="CU80" s="255"/>
      <c r="CV80" s="255"/>
      <c r="CW80" s="255"/>
      <c r="CX80" s="255"/>
      <c r="CY80" s="255"/>
      <c r="CZ80" s="255"/>
      <c r="DA80" s="255"/>
      <c r="DB80" s="255"/>
      <c r="DC80" s="255"/>
      <c r="DD80" s="255"/>
      <c r="DE80" s="255"/>
    </row>
    <row r="81" spans="2:109" s="165" customFormat="1" ht="12.75" customHeight="1">
      <c r="B81" s="166"/>
      <c r="C81" s="127"/>
      <c r="D81" s="258"/>
      <c r="E81" s="126"/>
      <c r="F81" s="126"/>
      <c r="G81" s="126"/>
      <c r="H81" s="126"/>
      <c r="I81" s="126"/>
      <c r="J81" s="166"/>
      <c r="K81" s="128"/>
      <c r="L81" s="128"/>
      <c r="M81" s="167"/>
      <c r="N81" s="167"/>
      <c r="O81" s="167"/>
      <c r="P81" s="166"/>
      <c r="Q81" s="166"/>
      <c r="R81" s="166" t="s">
        <v>285</v>
      </c>
      <c r="S81" s="166">
        <v>2</v>
      </c>
      <c r="T81" s="167"/>
      <c r="U81" s="167"/>
      <c r="V81" s="167"/>
      <c r="W81" s="167"/>
      <c r="X81" s="229"/>
      <c r="Y81" s="255"/>
      <c r="Z81" s="255"/>
      <c r="AA81" s="255"/>
      <c r="AB81" s="255"/>
      <c r="AC81" s="255"/>
      <c r="AD81" s="255"/>
      <c r="AE81" s="255"/>
      <c r="AF81" s="255"/>
      <c r="AG81" s="255"/>
      <c r="AH81" s="255"/>
      <c r="AI81" s="255"/>
      <c r="AJ81" s="255"/>
      <c r="AK81" s="255"/>
      <c r="AL81" s="255"/>
      <c r="AM81" s="255"/>
      <c r="AN81" s="255"/>
      <c r="AO81" s="255"/>
      <c r="AP81" s="255"/>
      <c r="AQ81" s="255"/>
      <c r="AR81" s="255"/>
      <c r="AS81" s="255"/>
      <c r="AT81" s="255"/>
      <c r="AU81" s="255"/>
      <c r="AV81" s="255"/>
      <c r="AW81" s="255"/>
      <c r="AX81" s="255"/>
      <c r="AY81" s="255"/>
      <c r="AZ81" s="255"/>
      <c r="BA81" s="255"/>
      <c r="BB81" s="255"/>
      <c r="BC81" s="255"/>
      <c r="BD81" s="255"/>
      <c r="BE81" s="255"/>
      <c r="BF81" s="255"/>
      <c r="BG81" s="255"/>
      <c r="BH81" s="255"/>
      <c r="BI81" s="255"/>
      <c r="BJ81" s="255"/>
      <c r="BK81" s="255"/>
      <c r="BL81" s="255"/>
      <c r="BM81" s="255"/>
      <c r="BN81" s="255"/>
      <c r="BO81" s="255"/>
      <c r="BP81" s="255"/>
      <c r="BQ81" s="255"/>
      <c r="BR81" s="255"/>
      <c r="BS81" s="255"/>
      <c r="BT81" s="255"/>
      <c r="BU81" s="255"/>
      <c r="BV81" s="255"/>
      <c r="BW81" s="255"/>
      <c r="BX81" s="255"/>
      <c r="BY81" s="255"/>
      <c r="BZ81" s="255"/>
      <c r="CA81" s="255"/>
      <c r="CB81" s="255"/>
      <c r="CC81" s="255"/>
      <c r="CD81" s="255"/>
      <c r="CE81" s="255"/>
      <c r="CF81" s="255"/>
      <c r="CG81" s="255"/>
      <c r="CH81" s="255"/>
      <c r="CI81" s="255"/>
      <c r="CJ81" s="255"/>
      <c r="CK81" s="255"/>
      <c r="CL81" s="255"/>
      <c r="CM81" s="255"/>
      <c r="CN81" s="255"/>
      <c r="CO81" s="255"/>
      <c r="CP81" s="255"/>
      <c r="CQ81" s="255"/>
      <c r="CR81" s="255"/>
      <c r="CS81" s="255"/>
      <c r="CT81" s="255"/>
      <c r="CU81" s="255"/>
      <c r="CV81" s="255"/>
      <c r="CW81" s="255"/>
      <c r="CX81" s="255"/>
      <c r="CY81" s="255"/>
      <c r="CZ81" s="255"/>
      <c r="DA81" s="255"/>
      <c r="DB81" s="255"/>
      <c r="DC81" s="255"/>
      <c r="DD81" s="255"/>
      <c r="DE81" s="255"/>
    </row>
    <row r="82" spans="2:109" s="165" customFormat="1" ht="12.75" customHeight="1">
      <c r="B82" s="166"/>
      <c r="C82" s="127"/>
      <c r="D82" s="258"/>
      <c r="E82" s="126"/>
      <c r="F82" s="126"/>
      <c r="G82" s="126"/>
      <c r="H82" s="126"/>
      <c r="I82" s="126"/>
      <c r="J82" s="166"/>
      <c r="K82" s="128"/>
      <c r="L82" s="128"/>
      <c r="M82" s="167"/>
      <c r="N82" s="167"/>
      <c r="O82" s="167"/>
      <c r="P82" s="166"/>
      <c r="Q82" s="166"/>
      <c r="R82" s="166" t="s">
        <v>286</v>
      </c>
      <c r="S82" s="166">
        <v>1</v>
      </c>
      <c r="T82" s="167"/>
      <c r="U82" s="167"/>
      <c r="V82" s="167"/>
      <c r="W82" s="167"/>
      <c r="X82" s="229"/>
      <c r="Y82" s="255"/>
      <c r="Z82" s="255"/>
      <c r="AA82" s="255"/>
      <c r="AB82" s="255"/>
      <c r="AC82" s="255"/>
      <c r="AD82" s="255"/>
      <c r="AE82" s="255"/>
      <c r="AF82" s="255"/>
      <c r="AG82" s="255"/>
      <c r="AH82" s="255"/>
      <c r="AI82" s="255"/>
      <c r="AJ82" s="255"/>
      <c r="AK82" s="255"/>
      <c r="AL82" s="255"/>
      <c r="AM82" s="255"/>
      <c r="AN82" s="255"/>
      <c r="AO82" s="255"/>
      <c r="AP82" s="255"/>
      <c r="AQ82" s="255"/>
      <c r="AR82" s="255"/>
      <c r="AS82" s="255"/>
      <c r="AT82" s="255"/>
      <c r="AU82" s="255"/>
      <c r="AV82" s="255"/>
      <c r="AW82" s="255"/>
      <c r="AX82" s="255"/>
      <c r="AY82" s="255"/>
      <c r="AZ82" s="255"/>
      <c r="BA82" s="255"/>
      <c r="BB82" s="255"/>
      <c r="BC82" s="255"/>
      <c r="BD82" s="255"/>
      <c r="BE82" s="255"/>
      <c r="BF82" s="255"/>
      <c r="BG82" s="255"/>
      <c r="BH82" s="255"/>
      <c r="BI82" s="255"/>
      <c r="BJ82" s="255"/>
      <c r="BK82" s="255"/>
      <c r="BL82" s="255"/>
      <c r="BM82" s="255"/>
      <c r="BN82" s="255"/>
      <c r="BO82" s="255"/>
      <c r="BP82" s="255"/>
      <c r="BQ82" s="255"/>
      <c r="BR82" s="255"/>
      <c r="BS82" s="255"/>
      <c r="BT82" s="255"/>
      <c r="BU82" s="255"/>
      <c r="BV82" s="255"/>
      <c r="BW82" s="255"/>
      <c r="BX82" s="255"/>
      <c r="BY82" s="255"/>
      <c r="BZ82" s="255"/>
      <c r="CA82" s="255"/>
      <c r="CB82" s="255"/>
      <c r="CC82" s="255"/>
      <c r="CD82" s="255"/>
      <c r="CE82" s="255"/>
      <c r="CF82" s="255"/>
      <c r="CG82" s="255"/>
      <c r="CH82" s="255"/>
      <c r="CI82" s="255"/>
      <c r="CJ82" s="255"/>
      <c r="CK82" s="255"/>
      <c r="CL82" s="255"/>
      <c r="CM82" s="255"/>
      <c r="CN82" s="255"/>
      <c r="CO82" s="255"/>
      <c r="CP82" s="255"/>
      <c r="CQ82" s="255"/>
      <c r="CR82" s="255"/>
      <c r="CS82" s="255"/>
      <c r="CT82" s="255"/>
      <c r="CU82" s="255"/>
      <c r="CV82" s="255"/>
      <c r="CW82" s="255"/>
      <c r="CX82" s="255"/>
      <c r="CY82" s="255"/>
      <c r="CZ82" s="255"/>
      <c r="DA82" s="255"/>
      <c r="DB82" s="255"/>
      <c r="DC82" s="255"/>
      <c r="DD82" s="255"/>
      <c r="DE82" s="255"/>
    </row>
    <row r="83" spans="2:109" s="165" customFormat="1" ht="12.75" customHeight="1">
      <c r="B83" s="166"/>
      <c r="C83" s="127"/>
      <c r="D83" s="258"/>
      <c r="E83" s="126"/>
      <c r="F83" s="126"/>
      <c r="G83" s="126"/>
      <c r="H83" s="126"/>
      <c r="I83" s="126"/>
      <c r="J83" s="166"/>
      <c r="K83" s="128"/>
      <c r="L83" s="128"/>
      <c r="M83" s="167"/>
      <c r="N83" s="167"/>
      <c r="O83" s="167"/>
      <c r="P83" s="166"/>
      <c r="Q83" s="166"/>
      <c r="R83" s="166" t="s">
        <v>287</v>
      </c>
      <c r="S83" s="166">
        <v>1</v>
      </c>
      <c r="T83" s="167"/>
      <c r="U83" s="167"/>
      <c r="V83" s="167"/>
      <c r="W83" s="167"/>
      <c r="X83" s="229"/>
      <c r="Y83" s="255"/>
      <c r="Z83" s="255"/>
      <c r="AA83" s="255"/>
      <c r="AB83" s="255"/>
      <c r="AC83" s="255"/>
      <c r="AD83" s="255"/>
      <c r="AE83" s="255"/>
      <c r="AF83" s="255"/>
      <c r="AG83" s="255"/>
      <c r="AH83" s="255"/>
      <c r="AI83" s="255"/>
      <c r="AJ83" s="255"/>
      <c r="AK83" s="255"/>
      <c r="AL83" s="255"/>
      <c r="AM83" s="255"/>
      <c r="AN83" s="255"/>
      <c r="AO83" s="255"/>
      <c r="AP83" s="255"/>
      <c r="AQ83" s="255"/>
      <c r="AR83" s="255"/>
      <c r="AS83" s="255"/>
      <c r="AT83" s="255"/>
      <c r="AU83" s="255"/>
      <c r="AV83" s="255"/>
      <c r="AW83" s="255"/>
      <c r="AX83" s="255"/>
      <c r="AY83" s="255"/>
      <c r="AZ83" s="255"/>
      <c r="BA83" s="255"/>
      <c r="BB83" s="255"/>
      <c r="BC83" s="255"/>
      <c r="BD83" s="255"/>
      <c r="BE83" s="255"/>
      <c r="BF83" s="255"/>
      <c r="BG83" s="255"/>
      <c r="BH83" s="255"/>
      <c r="BI83" s="255"/>
      <c r="BJ83" s="255"/>
      <c r="BK83" s="255"/>
      <c r="BL83" s="255"/>
      <c r="BM83" s="255"/>
      <c r="BN83" s="255"/>
      <c r="BO83" s="255"/>
      <c r="BP83" s="255"/>
      <c r="BQ83" s="255"/>
      <c r="BR83" s="255"/>
      <c r="BS83" s="255"/>
      <c r="BT83" s="255"/>
      <c r="BU83" s="255"/>
      <c r="BV83" s="255"/>
      <c r="BW83" s="255"/>
      <c r="BX83" s="255"/>
      <c r="BY83" s="255"/>
      <c r="BZ83" s="255"/>
      <c r="CA83" s="255"/>
      <c r="CB83" s="255"/>
      <c r="CC83" s="255"/>
      <c r="CD83" s="255"/>
      <c r="CE83" s="255"/>
      <c r="CF83" s="255"/>
      <c r="CG83" s="255"/>
      <c r="CH83" s="255"/>
      <c r="CI83" s="255"/>
      <c r="CJ83" s="255"/>
      <c r="CK83" s="255"/>
      <c r="CL83" s="255"/>
      <c r="CM83" s="255"/>
      <c r="CN83" s="255"/>
      <c r="CO83" s="255"/>
      <c r="CP83" s="255"/>
      <c r="CQ83" s="255"/>
      <c r="CR83" s="255"/>
      <c r="CS83" s="255"/>
      <c r="CT83" s="255"/>
      <c r="CU83" s="255"/>
      <c r="CV83" s="255"/>
      <c r="CW83" s="255"/>
      <c r="CX83" s="255"/>
      <c r="CY83" s="255"/>
      <c r="CZ83" s="255"/>
      <c r="DA83" s="255"/>
      <c r="DB83" s="255"/>
      <c r="DC83" s="255"/>
      <c r="DD83" s="255"/>
      <c r="DE83" s="255"/>
    </row>
    <row r="84" spans="2:109" s="165" customFormat="1" ht="12.75" customHeight="1">
      <c r="B84" s="166"/>
      <c r="C84" s="127"/>
      <c r="D84" s="258"/>
      <c r="E84" s="126"/>
      <c r="F84" s="126"/>
      <c r="G84" s="126"/>
      <c r="H84" s="126"/>
      <c r="I84" s="126"/>
      <c r="J84" s="166"/>
      <c r="K84" s="128"/>
      <c r="L84" s="128"/>
      <c r="M84" s="167"/>
      <c r="N84" s="167"/>
      <c r="O84" s="167"/>
      <c r="P84" s="166"/>
      <c r="Q84" s="166"/>
      <c r="R84" s="166" t="s">
        <v>288</v>
      </c>
      <c r="S84" s="166">
        <v>2</v>
      </c>
      <c r="T84" s="167"/>
      <c r="U84" s="167"/>
      <c r="V84" s="167"/>
      <c r="W84" s="167"/>
      <c r="X84" s="229"/>
      <c r="Y84" s="255"/>
      <c r="Z84" s="255"/>
      <c r="AA84" s="255"/>
      <c r="AB84" s="255"/>
      <c r="AC84" s="255"/>
      <c r="AD84" s="255"/>
      <c r="AE84" s="255"/>
      <c r="AF84" s="255"/>
      <c r="AG84" s="255"/>
      <c r="AH84" s="255"/>
      <c r="AI84" s="255"/>
      <c r="AJ84" s="255"/>
      <c r="AK84" s="255"/>
      <c r="AL84" s="255"/>
      <c r="AM84" s="255"/>
      <c r="AN84" s="255"/>
      <c r="AO84" s="255"/>
      <c r="AP84" s="255"/>
      <c r="AQ84" s="255"/>
      <c r="AR84" s="255"/>
      <c r="AS84" s="255"/>
      <c r="AT84" s="255"/>
      <c r="AU84" s="255"/>
      <c r="AV84" s="255"/>
      <c r="AW84" s="255"/>
      <c r="AX84" s="255"/>
      <c r="AY84" s="255"/>
      <c r="AZ84" s="255"/>
      <c r="BA84" s="255"/>
      <c r="BB84" s="255"/>
      <c r="BC84" s="255"/>
      <c r="BD84" s="255"/>
      <c r="BE84" s="255"/>
      <c r="BF84" s="255"/>
      <c r="BG84" s="255"/>
      <c r="BH84" s="255"/>
      <c r="BI84" s="255"/>
      <c r="BJ84" s="255"/>
      <c r="BK84" s="255"/>
      <c r="BL84" s="255"/>
      <c r="BM84" s="255"/>
      <c r="BN84" s="255"/>
      <c r="BO84" s="255"/>
      <c r="BP84" s="255"/>
      <c r="BQ84" s="255"/>
      <c r="BR84" s="255"/>
      <c r="BS84" s="255"/>
      <c r="BT84" s="255"/>
      <c r="BU84" s="255"/>
      <c r="BV84" s="255"/>
      <c r="BW84" s="255"/>
      <c r="BX84" s="255"/>
      <c r="BY84" s="255"/>
      <c r="BZ84" s="255"/>
      <c r="CA84" s="255"/>
      <c r="CB84" s="255"/>
      <c r="CC84" s="255"/>
      <c r="CD84" s="255"/>
      <c r="CE84" s="255"/>
      <c r="CF84" s="255"/>
      <c r="CG84" s="255"/>
      <c r="CH84" s="255"/>
      <c r="CI84" s="255"/>
      <c r="CJ84" s="255"/>
      <c r="CK84" s="255"/>
      <c r="CL84" s="255"/>
      <c r="CM84" s="255"/>
      <c r="CN84" s="255"/>
      <c r="CO84" s="255"/>
      <c r="CP84" s="255"/>
      <c r="CQ84" s="255"/>
      <c r="CR84" s="255"/>
      <c r="CS84" s="255"/>
      <c r="CT84" s="255"/>
      <c r="CU84" s="255"/>
      <c r="CV84" s="255"/>
      <c r="CW84" s="255"/>
      <c r="CX84" s="255"/>
      <c r="CY84" s="255"/>
      <c r="CZ84" s="255"/>
      <c r="DA84" s="255"/>
      <c r="DB84" s="255"/>
      <c r="DC84" s="255"/>
      <c r="DD84" s="255"/>
      <c r="DE84" s="255"/>
    </row>
    <row r="85" spans="2:109" s="165" customFormat="1" ht="12.75" customHeight="1">
      <c r="B85" s="166"/>
      <c r="C85" s="127"/>
      <c r="D85" s="258"/>
      <c r="E85" s="126"/>
      <c r="F85" s="126"/>
      <c r="G85" s="126"/>
      <c r="H85" s="126"/>
      <c r="I85" s="126"/>
      <c r="J85" s="166"/>
      <c r="K85" s="128"/>
      <c r="L85" s="128"/>
      <c r="M85" s="167"/>
      <c r="N85" s="167"/>
      <c r="O85" s="167"/>
      <c r="P85" s="166"/>
      <c r="Q85" s="166"/>
      <c r="R85" s="166" t="s">
        <v>289</v>
      </c>
      <c r="S85" s="166">
        <v>2</v>
      </c>
      <c r="T85" s="167"/>
      <c r="U85" s="167"/>
      <c r="V85" s="167"/>
      <c r="W85" s="167"/>
      <c r="X85" s="229"/>
      <c r="Y85" s="255"/>
      <c r="Z85" s="255"/>
      <c r="AA85" s="255"/>
      <c r="AB85" s="255"/>
      <c r="AC85" s="255"/>
      <c r="AD85" s="255"/>
      <c r="AE85" s="255"/>
      <c r="AF85" s="255"/>
      <c r="AG85" s="255"/>
      <c r="AH85" s="255"/>
      <c r="AI85" s="255"/>
      <c r="AJ85" s="255"/>
      <c r="AK85" s="255"/>
      <c r="AL85" s="255"/>
      <c r="AM85" s="255"/>
      <c r="AN85" s="255"/>
      <c r="AO85" s="255"/>
      <c r="AP85" s="255"/>
      <c r="AQ85" s="255"/>
      <c r="AR85" s="255"/>
      <c r="AS85" s="255"/>
      <c r="AT85" s="255"/>
      <c r="AU85" s="255"/>
      <c r="AV85" s="255"/>
      <c r="AW85" s="255"/>
      <c r="AX85" s="255"/>
      <c r="AY85" s="255"/>
      <c r="AZ85" s="255"/>
      <c r="BA85" s="255"/>
      <c r="BB85" s="255"/>
      <c r="BC85" s="255"/>
      <c r="BD85" s="255"/>
      <c r="BE85" s="255"/>
      <c r="BF85" s="255"/>
      <c r="BG85" s="255"/>
      <c r="BH85" s="255"/>
      <c r="BI85" s="255"/>
      <c r="BJ85" s="255"/>
      <c r="BK85" s="255"/>
      <c r="BL85" s="255"/>
      <c r="BM85" s="255"/>
      <c r="BN85" s="255"/>
      <c r="BO85" s="255"/>
      <c r="BP85" s="255"/>
      <c r="BQ85" s="255"/>
      <c r="BR85" s="255"/>
      <c r="BS85" s="255"/>
      <c r="BT85" s="255"/>
      <c r="BU85" s="255"/>
      <c r="BV85" s="255"/>
      <c r="BW85" s="255"/>
      <c r="BX85" s="255"/>
      <c r="BY85" s="255"/>
      <c r="BZ85" s="255"/>
      <c r="CA85" s="255"/>
      <c r="CB85" s="255"/>
      <c r="CC85" s="255"/>
      <c r="CD85" s="255"/>
      <c r="CE85" s="255"/>
      <c r="CF85" s="255"/>
      <c r="CG85" s="255"/>
      <c r="CH85" s="255"/>
      <c r="CI85" s="255"/>
      <c r="CJ85" s="255"/>
      <c r="CK85" s="255"/>
      <c r="CL85" s="255"/>
      <c r="CM85" s="255"/>
      <c r="CN85" s="255"/>
      <c r="CO85" s="255"/>
      <c r="CP85" s="255"/>
      <c r="CQ85" s="255"/>
      <c r="CR85" s="255"/>
      <c r="CS85" s="255"/>
      <c r="CT85" s="255"/>
      <c r="CU85" s="255"/>
      <c r="CV85" s="255"/>
      <c r="CW85" s="255"/>
      <c r="CX85" s="255"/>
      <c r="CY85" s="255"/>
      <c r="CZ85" s="255"/>
      <c r="DA85" s="255"/>
      <c r="DB85" s="255"/>
      <c r="DC85" s="255"/>
      <c r="DD85" s="255"/>
      <c r="DE85" s="255"/>
    </row>
    <row r="86" spans="2:109" s="165" customFormat="1" ht="12.75" customHeight="1">
      <c r="B86" s="166"/>
      <c r="C86" s="127"/>
      <c r="D86" s="258"/>
      <c r="E86" s="126"/>
      <c r="F86" s="126"/>
      <c r="G86" s="126"/>
      <c r="H86" s="126"/>
      <c r="I86" s="126"/>
      <c r="J86" s="166"/>
      <c r="K86" s="128"/>
      <c r="L86" s="128"/>
      <c r="M86" s="167"/>
      <c r="N86" s="167"/>
      <c r="O86" s="167"/>
      <c r="P86" s="166"/>
      <c r="Q86" s="166"/>
      <c r="R86" s="166" t="s">
        <v>290</v>
      </c>
      <c r="S86" s="166">
        <v>2</v>
      </c>
      <c r="T86" s="167"/>
      <c r="U86" s="167"/>
      <c r="V86" s="167"/>
      <c r="W86" s="167"/>
      <c r="X86" s="229"/>
      <c r="Y86" s="255"/>
      <c r="Z86" s="255"/>
      <c r="AA86" s="255"/>
      <c r="AB86" s="255"/>
      <c r="AC86" s="255"/>
      <c r="AD86" s="255"/>
      <c r="AE86" s="255"/>
      <c r="AF86" s="255"/>
      <c r="AG86" s="255"/>
      <c r="AH86" s="255"/>
      <c r="AI86" s="255"/>
      <c r="AJ86" s="255"/>
      <c r="AK86" s="255"/>
      <c r="AL86" s="255"/>
      <c r="AM86" s="255"/>
      <c r="AN86" s="255"/>
      <c r="AO86" s="255"/>
      <c r="AP86" s="255"/>
      <c r="AQ86" s="255"/>
      <c r="AR86" s="255"/>
      <c r="AS86" s="255"/>
      <c r="AT86" s="255"/>
      <c r="AU86" s="255"/>
      <c r="AV86" s="255"/>
      <c r="AW86" s="255"/>
      <c r="AX86" s="255"/>
      <c r="AY86" s="255"/>
      <c r="AZ86" s="255"/>
      <c r="BA86" s="255"/>
      <c r="BB86" s="255"/>
      <c r="BC86" s="255"/>
      <c r="BD86" s="255"/>
      <c r="BE86" s="255"/>
      <c r="BF86" s="255"/>
      <c r="BG86" s="255"/>
      <c r="BH86" s="255"/>
      <c r="BI86" s="255"/>
      <c r="BJ86" s="255"/>
      <c r="BK86" s="255"/>
      <c r="BL86" s="255"/>
      <c r="BM86" s="255"/>
      <c r="BN86" s="255"/>
      <c r="BO86" s="255"/>
      <c r="BP86" s="255"/>
      <c r="BQ86" s="255"/>
      <c r="BR86" s="255"/>
      <c r="BS86" s="255"/>
      <c r="BT86" s="255"/>
      <c r="BU86" s="255"/>
      <c r="BV86" s="255"/>
      <c r="BW86" s="255"/>
      <c r="BX86" s="255"/>
      <c r="BY86" s="255"/>
      <c r="BZ86" s="255"/>
      <c r="CA86" s="255"/>
      <c r="CB86" s="255"/>
      <c r="CC86" s="255"/>
      <c r="CD86" s="255"/>
      <c r="CE86" s="255"/>
      <c r="CF86" s="255"/>
      <c r="CG86" s="255"/>
      <c r="CH86" s="255"/>
      <c r="CI86" s="255"/>
      <c r="CJ86" s="255"/>
      <c r="CK86" s="255"/>
      <c r="CL86" s="255"/>
      <c r="CM86" s="255"/>
      <c r="CN86" s="255"/>
      <c r="CO86" s="255"/>
      <c r="CP86" s="255"/>
      <c r="CQ86" s="255"/>
      <c r="CR86" s="255"/>
      <c r="CS86" s="255"/>
      <c r="CT86" s="255"/>
      <c r="CU86" s="255"/>
      <c r="CV86" s="255"/>
      <c r="CW86" s="255"/>
      <c r="CX86" s="255"/>
      <c r="CY86" s="255"/>
      <c r="CZ86" s="255"/>
      <c r="DA86" s="255"/>
      <c r="DB86" s="255"/>
      <c r="DC86" s="255"/>
      <c r="DD86" s="255"/>
      <c r="DE86" s="255"/>
    </row>
    <row r="87" spans="2:109" s="165" customFormat="1" ht="12.75" customHeight="1">
      <c r="B87" s="166"/>
      <c r="C87" s="127"/>
      <c r="D87" s="258"/>
      <c r="E87" s="126"/>
      <c r="F87" s="126"/>
      <c r="G87" s="126"/>
      <c r="H87" s="126"/>
      <c r="I87" s="126"/>
      <c r="J87" s="166"/>
      <c r="K87" s="128"/>
      <c r="L87" s="128"/>
      <c r="M87" s="167"/>
      <c r="N87" s="167"/>
      <c r="O87" s="167"/>
      <c r="P87" s="166"/>
      <c r="Q87" s="166"/>
      <c r="R87" s="166" t="s">
        <v>291</v>
      </c>
      <c r="S87" s="166">
        <v>1</v>
      </c>
      <c r="T87" s="167"/>
      <c r="U87" s="167"/>
      <c r="V87" s="167"/>
      <c r="W87" s="167"/>
      <c r="X87" s="229"/>
      <c r="Y87" s="255"/>
      <c r="Z87" s="255"/>
      <c r="AA87" s="255"/>
      <c r="AB87" s="255"/>
      <c r="AC87" s="255"/>
      <c r="AD87" s="255"/>
      <c r="AE87" s="255"/>
      <c r="AF87" s="255"/>
      <c r="AG87" s="255"/>
      <c r="AH87" s="255"/>
      <c r="AI87" s="255"/>
      <c r="AJ87" s="255"/>
      <c r="AK87" s="255"/>
      <c r="AL87" s="255"/>
      <c r="AM87" s="255"/>
      <c r="AN87" s="255"/>
      <c r="AO87" s="255"/>
      <c r="AP87" s="255"/>
      <c r="AQ87" s="255"/>
      <c r="AR87" s="255"/>
      <c r="AS87" s="255"/>
      <c r="AT87" s="255"/>
      <c r="AU87" s="255"/>
      <c r="AV87" s="255"/>
      <c r="AW87" s="255"/>
      <c r="AX87" s="255"/>
      <c r="AY87" s="255"/>
      <c r="AZ87" s="255"/>
      <c r="BA87" s="255"/>
      <c r="BB87" s="255"/>
      <c r="BC87" s="255"/>
      <c r="BD87" s="255"/>
      <c r="BE87" s="255"/>
      <c r="BF87" s="255"/>
      <c r="BG87" s="255"/>
      <c r="BH87" s="255"/>
      <c r="BI87" s="255"/>
      <c r="BJ87" s="255"/>
      <c r="BK87" s="255"/>
      <c r="BL87" s="255"/>
      <c r="BM87" s="255"/>
      <c r="BN87" s="255"/>
      <c r="BO87" s="255"/>
      <c r="BP87" s="255"/>
      <c r="BQ87" s="255"/>
      <c r="BR87" s="255"/>
      <c r="BS87" s="255"/>
      <c r="BT87" s="255"/>
      <c r="BU87" s="255"/>
      <c r="BV87" s="255"/>
      <c r="BW87" s="255"/>
      <c r="BX87" s="255"/>
      <c r="BY87" s="255"/>
      <c r="BZ87" s="255"/>
      <c r="CA87" s="255"/>
      <c r="CB87" s="255"/>
      <c r="CC87" s="255"/>
      <c r="CD87" s="255"/>
      <c r="CE87" s="255"/>
      <c r="CF87" s="255"/>
      <c r="CG87" s="255"/>
      <c r="CH87" s="255"/>
      <c r="CI87" s="255"/>
      <c r="CJ87" s="255"/>
      <c r="CK87" s="255"/>
      <c r="CL87" s="255"/>
      <c r="CM87" s="255"/>
      <c r="CN87" s="255"/>
      <c r="CO87" s="255"/>
      <c r="CP87" s="255"/>
      <c r="CQ87" s="255"/>
      <c r="CR87" s="255"/>
      <c r="CS87" s="255"/>
      <c r="CT87" s="255"/>
      <c r="CU87" s="255"/>
      <c r="CV87" s="255"/>
      <c r="CW87" s="255"/>
      <c r="CX87" s="255"/>
      <c r="CY87" s="255"/>
      <c r="CZ87" s="255"/>
      <c r="DA87" s="255"/>
      <c r="DB87" s="255"/>
      <c r="DC87" s="255"/>
      <c r="DD87" s="255"/>
      <c r="DE87" s="255"/>
    </row>
    <row r="88" spans="2:109" s="165" customFormat="1" ht="12.75" customHeight="1">
      <c r="B88" s="166"/>
      <c r="C88" s="127"/>
      <c r="D88" s="258"/>
      <c r="E88" s="126"/>
      <c r="F88" s="126"/>
      <c r="G88" s="126"/>
      <c r="H88" s="126"/>
      <c r="I88" s="126"/>
      <c r="J88" s="166"/>
      <c r="K88" s="128"/>
      <c r="L88" s="128"/>
      <c r="M88" s="167"/>
      <c r="N88" s="167"/>
      <c r="O88" s="167"/>
      <c r="P88" s="166"/>
      <c r="Q88" s="166"/>
      <c r="R88" s="166" t="s">
        <v>292</v>
      </c>
      <c r="S88" s="166">
        <v>6</v>
      </c>
      <c r="T88" s="167"/>
      <c r="U88" s="167"/>
      <c r="V88" s="167"/>
      <c r="W88" s="167"/>
      <c r="X88" s="229"/>
      <c r="Y88" s="255"/>
      <c r="Z88" s="255"/>
      <c r="AA88" s="255"/>
      <c r="AB88" s="255"/>
      <c r="AC88" s="255"/>
      <c r="AD88" s="255"/>
      <c r="AE88" s="255"/>
      <c r="AF88" s="255"/>
      <c r="AG88" s="255"/>
      <c r="AH88" s="255"/>
      <c r="AI88" s="255"/>
      <c r="AJ88" s="255"/>
      <c r="AK88" s="255"/>
      <c r="AL88" s="255"/>
      <c r="AM88" s="255"/>
      <c r="AN88" s="255"/>
      <c r="AO88" s="255"/>
      <c r="AP88" s="255"/>
      <c r="AQ88" s="255"/>
      <c r="AR88" s="255"/>
      <c r="AS88" s="255"/>
      <c r="AT88" s="255"/>
      <c r="AU88" s="255"/>
      <c r="AV88" s="255"/>
      <c r="AW88" s="255"/>
      <c r="AX88" s="255"/>
      <c r="AY88" s="255"/>
      <c r="AZ88" s="255"/>
      <c r="BA88" s="255"/>
      <c r="BB88" s="255"/>
      <c r="BC88" s="255"/>
      <c r="BD88" s="255"/>
      <c r="BE88" s="255"/>
      <c r="BF88" s="255"/>
      <c r="BG88" s="255"/>
      <c r="BH88" s="255"/>
      <c r="BI88" s="255"/>
      <c r="BJ88" s="255"/>
      <c r="BK88" s="255"/>
      <c r="BL88" s="255"/>
      <c r="BM88" s="255"/>
      <c r="BN88" s="255"/>
      <c r="BO88" s="255"/>
      <c r="BP88" s="255"/>
      <c r="BQ88" s="255"/>
      <c r="BR88" s="255"/>
      <c r="BS88" s="255"/>
      <c r="BT88" s="255"/>
      <c r="BU88" s="255"/>
      <c r="BV88" s="255"/>
      <c r="BW88" s="255"/>
      <c r="BX88" s="255"/>
      <c r="BY88" s="255"/>
      <c r="BZ88" s="255"/>
      <c r="CA88" s="255"/>
      <c r="CB88" s="255"/>
      <c r="CC88" s="255"/>
      <c r="CD88" s="255"/>
      <c r="CE88" s="255"/>
      <c r="CF88" s="255"/>
      <c r="CG88" s="255"/>
      <c r="CH88" s="255"/>
      <c r="CI88" s="255"/>
      <c r="CJ88" s="255"/>
      <c r="CK88" s="255"/>
      <c r="CL88" s="255"/>
      <c r="CM88" s="255"/>
      <c r="CN88" s="255"/>
      <c r="CO88" s="255"/>
      <c r="CP88" s="255"/>
      <c r="CQ88" s="255"/>
      <c r="CR88" s="255"/>
      <c r="CS88" s="255"/>
      <c r="CT88" s="255"/>
      <c r="CU88" s="255"/>
      <c r="CV88" s="255"/>
      <c r="CW88" s="255"/>
      <c r="CX88" s="255"/>
      <c r="CY88" s="255"/>
      <c r="CZ88" s="255"/>
      <c r="DA88" s="255"/>
      <c r="DB88" s="255"/>
      <c r="DC88" s="255"/>
      <c r="DD88" s="255"/>
      <c r="DE88" s="255"/>
    </row>
    <row r="89" spans="2:109" s="165" customFormat="1" ht="12.75" customHeight="1">
      <c r="B89" s="166"/>
      <c r="C89" s="127"/>
      <c r="D89" s="258"/>
      <c r="E89" s="126"/>
      <c r="F89" s="126"/>
      <c r="G89" s="126"/>
      <c r="H89" s="126"/>
      <c r="I89" s="126"/>
      <c r="J89" s="166"/>
      <c r="K89" s="128"/>
      <c r="L89" s="128"/>
      <c r="M89" s="167"/>
      <c r="N89" s="167"/>
      <c r="O89" s="167"/>
      <c r="P89" s="166"/>
      <c r="Q89" s="166"/>
      <c r="R89" s="166" t="s">
        <v>293</v>
      </c>
      <c r="S89" s="166">
        <v>4</v>
      </c>
      <c r="T89" s="167"/>
      <c r="U89" s="167"/>
      <c r="V89" s="167"/>
      <c r="W89" s="167"/>
      <c r="X89" s="229"/>
      <c r="Y89" s="255"/>
      <c r="Z89" s="255"/>
      <c r="AA89" s="255"/>
      <c r="AB89" s="255"/>
      <c r="AC89" s="255"/>
      <c r="AD89" s="255"/>
      <c r="AE89" s="255"/>
      <c r="AF89" s="255"/>
      <c r="AG89" s="255"/>
      <c r="AH89" s="255"/>
      <c r="AI89" s="255"/>
      <c r="AJ89" s="255"/>
      <c r="AK89" s="255"/>
      <c r="AL89" s="255"/>
      <c r="AM89" s="255"/>
      <c r="AN89" s="255"/>
      <c r="AO89" s="255"/>
      <c r="AP89" s="255"/>
      <c r="AQ89" s="255"/>
      <c r="AR89" s="255"/>
      <c r="AS89" s="255"/>
      <c r="AT89" s="255"/>
      <c r="AU89" s="255"/>
      <c r="AV89" s="255"/>
      <c r="AW89" s="255"/>
      <c r="AX89" s="255"/>
      <c r="AY89" s="255"/>
      <c r="AZ89" s="255"/>
      <c r="BA89" s="255"/>
      <c r="BB89" s="255"/>
      <c r="BC89" s="255"/>
      <c r="BD89" s="255"/>
      <c r="BE89" s="255"/>
      <c r="BF89" s="255"/>
      <c r="BG89" s="255"/>
      <c r="BH89" s="255"/>
      <c r="BI89" s="255"/>
      <c r="BJ89" s="255"/>
      <c r="BK89" s="255"/>
      <c r="BL89" s="255"/>
      <c r="BM89" s="255"/>
      <c r="BN89" s="255"/>
      <c r="BO89" s="255"/>
      <c r="BP89" s="255"/>
      <c r="BQ89" s="255"/>
      <c r="BR89" s="255"/>
      <c r="BS89" s="255"/>
      <c r="BT89" s="255"/>
      <c r="BU89" s="255"/>
      <c r="BV89" s="255"/>
      <c r="BW89" s="255"/>
      <c r="BX89" s="255"/>
      <c r="BY89" s="255"/>
      <c r="BZ89" s="255"/>
      <c r="CA89" s="255"/>
      <c r="CB89" s="255"/>
      <c r="CC89" s="255"/>
      <c r="CD89" s="255"/>
      <c r="CE89" s="255"/>
      <c r="CF89" s="255"/>
      <c r="CG89" s="255"/>
      <c r="CH89" s="255"/>
      <c r="CI89" s="255"/>
      <c r="CJ89" s="255"/>
      <c r="CK89" s="255"/>
      <c r="CL89" s="255"/>
      <c r="CM89" s="255"/>
      <c r="CN89" s="255"/>
      <c r="CO89" s="255"/>
      <c r="CP89" s="255"/>
      <c r="CQ89" s="255"/>
      <c r="CR89" s="255"/>
      <c r="CS89" s="255"/>
      <c r="CT89" s="255"/>
      <c r="CU89" s="255"/>
      <c r="CV89" s="255"/>
      <c r="CW89" s="255"/>
      <c r="CX89" s="255"/>
      <c r="CY89" s="255"/>
      <c r="CZ89" s="255"/>
      <c r="DA89" s="255"/>
      <c r="DB89" s="255"/>
      <c r="DC89" s="255"/>
      <c r="DD89" s="255"/>
      <c r="DE89" s="255"/>
    </row>
    <row r="90" spans="2:109" s="165" customFormat="1" ht="12.75" customHeight="1">
      <c r="B90" s="166"/>
      <c r="C90" s="127"/>
      <c r="D90" s="258"/>
      <c r="E90" s="126"/>
      <c r="F90" s="126"/>
      <c r="G90" s="126"/>
      <c r="H90" s="126"/>
      <c r="I90" s="126"/>
      <c r="J90" s="166"/>
      <c r="K90" s="128"/>
      <c r="L90" s="128"/>
      <c r="M90" s="167"/>
      <c r="N90" s="167"/>
      <c r="O90" s="167"/>
      <c r="P90" s="166"/>
      <c r="Q90" s="166"/>
      <c r="R90" s="166" t="s">
        <v>294</v>
      </c>
      <c r="S90" s="166">
        <v>3</v>
      </c>
      <c r="T90" s="167"/>
      <c r="U90" s="167"/>
      <c r="V90" s="167"/>
      <c r="W90" s="167"/>
      <c r="X90" s="229"/>
      <c r="Y90" s="255"/>
      <c r="Z90" s="255"/>
      <c r="AA90" s="255"/>
      <c r="AB90" s="255"/>
      <c r="AC90" s="255"/>
      <c r="AD90" s="255"/>
      <c r="AE90" s="255"/>
      <c r="AF90" s="255"/>
      <c r="AG90" s="255"/>
      <c r="AH90" s="255"/>
      <c r="AI90" s="255"/>
      <c r="AJ90" s="255"/>
      <c r="AK90" s="255"/>
      <c r="AL90" s="255"/>
      <c r="AM90" s="255"/>
      <c r="AN90" s="255"/>
      <c r="AO90" s="255"/>
      <c r="AP90" s="255"/>
      <c r="AQ90" s="255"/>
      <c r="AR90" s="255"/>
      <c r="AS90" s="255"/>
      <c r="AT90" s="255"/>
      <c r="AU90" s="255"/>
      <c r="AV90" s="255"/>
      <c r="AW90" s="255"/>
      <c r="AX90" s="255"/>
      <c r="AY90" s="255"/>
      <c r="AZ90" s="255"/>
      <c r="BA90" s="255"/>
      <c r="BB90" s="255"/>
      <c r="BC90" s="255"/>
      <c r="BD90" s="255"/>
      <c r="BE90" s="255"/>
      <c r="BF90" s="255"/>
      <c r="BG90" s="255"/>
      <c r="BH90" s="255"/>
      <c r="BI90" s="255"/>
      <c r="BJ90" s="255"/>
      <c r="BK90" s="255"/>
      <c r="BL90" s="255"/>
      <c r="BM90" s="255"/>
      <c r="BN90" s="255"/>
      <c r="BO90" s="255"/>
      <c r="BP90" s="255"/>
      <c r="BQ90" s="255"/>
      <c r="BR90" s="255"/>
      <c r="BS90" s="255"/>
      <c r="BT90" s="255"/>
      <c r="BU90" s="255"/>
      <c r="BV90" s="255"/>
      <c r="BW90" s="255"/>
      <c r="BX90" s="255"/>
      <c r="BY90" s="255"/>
      <c r="BZ90" s="255"/>
      <c r="CA90" s="255"/>
      <c r="CB90" s="255"/>
      <c r="CC90" s="255"/>
      <c r="CD90" s="255"/>
      <c r="CE90" s="255"/>
      <c r="CF90" s="255"/>
      <c r="CG90" s="255"/>
      <c r="CH90" s="255"/>
      <c r="CI90" s="255"/>
      <c r="CJ90" s="255"/>
      <c r="CK90" s="255"/>
      <c r="CL90" s="255"/>
      <c r="CM90" s="255"/>
      <c r="CN90" s="255"/>
      <c r="CO90" s="255"/>
      <c r="CP90" s="255"/>
      <c r="CQ90" s="255"/>
      <c r="CR90" s="255"/>
      <c r="CS90" s="255"/>
      <c r="CT90" s="255"/>
      <c r="CU90" s="255"/>
      <c r="CV90" s="255"/>
      <c r="CW90" s="255"/>
      <c r="CX90" s="255"/>
      <c r="CY90" s="255"/>
      <c r="CZ90" s="255"/>
      <c r="DA90" s="255"/>
      <c r="DB90" s="255"/>
      <c r="DC90" s="255"/>
      <c r="DD90" s="255"/>
      <c r="DE90" s="255"/>
    </row>
    <row r="91" spans="2:109" s="165" customFormat="1" ht="12.75" customHeight="1">
      <c r="B91" s="166"/>
      <c r="C91" s="127"/>
      <c r="D91" s="258"/>
      <c r="E91" s="126"/>
      <c r="F91" s="126"/>
      <c r="G91" s="126"/>
      <c r="H91" s="126"/>
      <c r="I91" s="126"/>
      <c r="J91" s="166"/>
      <c r="K91" s="128"/>
      <c r="L91" s="128"/>
      <c r="M91" s="167"/>
      <c r="N91" s="167"/>
      <c r="O91" s="167"/>
      <c r="P91" s="166"/>
      <c r="Q91" s="166"/>
      <c r="R91" s="166" t="s">
        <v>295</v>
      </c>
      <c r="S91" s="166">
        <v>5</v>
      </c>
      <c r="T91" s="167"/>
      <c r="U91" s="167"/>
      <c r="V91" s="167"/>
      <c r="W91" s="167"/>
      <c r="X91" s="229"/>
      <c r="Y91" s="255"/>
      <c r="Z91" s="255"/>
      <c r="AA91" s="255"/>
      <c r="AB91" s="255"/>
      <c r="AC91" s="255"/>
      <c r="AD91" s="255"/>
      <c r="AE91" s="255"/>
      <c r="AF91" s="255"/>
      <c r="AG91" s="255"/>
      <c r="AH91" s="255"/>
      <c r="AI91" s="255"/>
      <c r="AJ91" s="255"/>
      <c r="AK91" s="255"/>
      <c r="AL91" s="255"/>
      <c r="AM91" s="255"/>
      <c r="AN91" s="255"/>
      <c r="AO91" s="255"/>
      <c r="AP91" s="255"/>
      <c r="AQ91" s="255"/>
      <c r="AR91" s="255"/>
      <c r="AS91" s="255"/>
      <c r="AT91" s="255"/>
      <c r="AU91" s="255"/>
      <c r="AV91" s="255"/>
      <c r="AW91" s="255"/>
      <c r="AX91" s="255"/>
      <c r="AY91" s="255"/>
      <c r="AZ91" s="255"/>
      <c r="BA91" s="255"/>
      <c r="BB91" s="255"/>
      <c r="BC91" s="255"/>
      <c r="BD91" s="255"/>
      <c r="BE91" s="255"/>
      <c r="BF91" s="255"/>
      <c r="BG91" s="255"/>
      <c r="BH91" s="255"/>
      <c r="BI91" s="255"/>
      <c r="BJ91" s="255"/>
      <c r="BK91" s="255"/>
      <c r="BL91" s="255"/>
      <c r="BM91" s="255"/>
      <c r="BN91" s="255"/>
      <c r="BO91" s="255"/>
      <c r="BP91" s="255"/>
      <c r="BQ91" s="255"/>
      <c r="BR91" s="255"/>
      <c r="BS91" s="255"/>
      <c r="BT91" s="255"/>
      <c r="BU91" s="255"/>
      <c r="BV91" s="255"/>
      <c r="BW91" s="255"/>
      <c r="BX91" s="255"/>
      <c r="BY91" s="255"/>
      <c r="BZ91" s="255"/>
      <c r="CA91" s="255"/>
      <c r="CB91" s="255"/>
      <c r="CC91" s="255"/>
      <c r="CD91" s="255"/>
      <c r="CE91" s="255"/>
      <c r="CF91" s="255"/>
      <c r="CG91" s="255"/>
      <c r="CH91" s="255"/>
      <c r="CI91" s="255"/>
      <c r="CJ91" s="255"/>
      <c r="CK91" s="255"/>
      <c r="CL91" s="255"/>
      <c r="CM91" s="255"/>
      <c r="CN91" s="255"/>
      <c r="CO91" s="255"/>
      <c r="CP91" s="255"/>
      <c r="CQ91" s="255"/>
      <c r="CR91" s="255"/>
      <c r="CS91" s="255"/>
      <c r="CT91" s="255"/>
      <c r="CU91" s="255"/>
      <c r="CV91" s="255"/>
      <c r="CW91" s="255"/>
      <c r="CX91" s="255"/>
      <c r="CY91" s="255"/>
      <c r="CZ91" s="255"/>
      <c r="DA91" s="255"/>
      <c r="DB91" s="255"/>
      <c r="DC91" s="255"/>
      <c r="DD91" s="255"/>
      <c r="DE91" s="255"/>
    </row>
    <row r="92" spans="2:109" s="165" customFormat="1" ht="12.75" customHeight="1">
      <c r="B92" s="166"/>
      <c r="C92" s="127"/>
      <c r="D92" s="258"/>
      <c r="E92" s="126"/>
      <c r="F92" s="126"/>
      <c r="G92" s="126"/>
      <c r="H92" s="126"/>
      <c r="I92" s="126"/>
      <c r="J92" s="166"/>
      <c r="K92" s="128"/>
      <c r="L92" s="128"/>
      <c r="M92" s="167"/>
      <c r="N92" s="167"/>
      <c r="O92" s="167"/>
      <c r="P92" s="166"/>
      <c r="Q92" s="166"/>
      <c r="R92" s="166" t="s">
        <v>296</v>
      </c>
      <c r="S92" s="166">
        <v>2</v>
      </c>
      <c r="T92" s="167"/>
      <c r="U92" s="167"/>
      <c r="V92" s="167"/>
      <c r="W92" s="167"/>
      <c r="X92" s="229"/>
      <c r="Y92" s="255"/>
      <c r="Z92" s="255"/>
      <c r="AA92" s="255"/>
      <c r="AB92" s="255"/>
      <c r="AC92" s="255"/>
      <c r="AD92" s="255"/>
      <c r="AE92" s="255"/>
      <c r="AF92" s="255"/>
      <c r="AG92" s="255"/>
      <c r="AH92" s="255"/>
      <c r="AI92" s="255"/>
      <c r="AJ92" s="255"/>
      <c r="AK92" s="255"/>
      <c r="AL92" s="255"/>
      <c r="AM92" s="255"/>
      <c r="AN92" s="255"/>
      <c r="AO92" s="255"/>
      <c r="AP92" s="255"/>
      <c r="AQ92" s="255"/>
      <c r="AR92" s="255"/>
      <c r="AS92" s="255"/>
      <c r="AT92" s="255"/>
      <c r="AU92" s="255"/>
      <c r="AV92" s="255"/>
      <c r="AW92" s="255"/>
      <c r="AX92" s="255"/>
      <c r="AY92" s="255"/>
      <c r="AZ92" s="255"/>
      <c r="BA92" s="255"/>
      <c r="BB92" s="255"/>
      <c r="BC92" s="255"/>
      <c r="BD92" s="255"/>
      <c r="BE92" s="255"/>
      <c r="BF92" s="255"/>
      <c r="BG92" s="255"/>
      <c r="BH92" s="255"/>
      <c r="BI92" s="255"/>
      <c r="BJ92" s="255"/>
      <c r="BK92" s="255"/>
      <c r="BL92" s="255"/>
      <c r="BM92" s="255"/>
      <c r="BN92" s="255"/>
      <c r="BO92" s="255"/>
      <c r="BP92" s="255"/>
      <c r="BQ92" s="255"/>
      <c r="BR92" s="255"/>
      <c r="BS92" s="255"/>
      <c r="BT92" s="255"/>
      <c r="BU92" s="255"/>
      <c r="BV92" s="255"/>
      <c r="BW92" s="255"/>
      <c r="BX92" s="255"/>
      <c r="BY92" s="255"/>
      <c r="BZ92" s="255"/>
      <c r="CA92" s="255"/>
      <c r="CB92" s="255"/>
      <c r="CC92" s="255"/>
      <c r="CD92" s="255"/>
      <c r="CE92" s="255"/>
      <c r="CF92" s="255"/>
      <c r="CG92" s="255"/>
      <c r="CH92" s="255"/>
      <c r="CI92" s="255"/>
      <c r="CJ92" s="255"/>
      <c r="CK92" s="255"/>
      <c r="CL92" s="255"/>
      <c r="CM92" s="255"/>
      <c r="CN92" s="255"/>
      <c r="CO92" s="255"/>
      <c r="CP92" s="255"/>
      <c r="CQ92" s="255"/>
      <c r="CR92" s="255"/>
      <c r="CS92" s="255"/>
      <c r="CT92" s="255"/>
      <c r="CU92" s="255"/>
      <c r="CV92" s="255"/>
      <c r="CW92" s="255"/>
      <c r="CX92" s="255"/>
      <c r="CY92" s="255"/>
      <c r="CZ92" s="255"/>
      <c r="DA92" s="255"/>
      <c r="DB92" s="255"/>
      <c r="DC92" s="255"/>
      <c r="DD92" s="255"/>
      <c r="DE92" s="255"/>
    </row>
    <row r="93" spans="2:109" s="165" customFormat="1" ht="12.75" customHeight="1">
      <c r="B93" s="166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 t="s">
        <v>297</v>
      </c>
      <c r="S93" s="166">
        <v>1</v>
      </c>
      <c r="T93" s="167"/>
      <c r="U93" s="167"/>
      <c r="V93" s="167"/>
      <c r="W93" s="167"/>
      <c r="X93" s="229"/>
      <c r="Y93" s="255"/>
      <c r="Z93" s="255"/>
      <c r="AA93" s="255"/>
      <c r="AB93" s="255"/>
      <c r="AC93" s="255"/>
      <c r="AD93" s="255"/>
      <c r="AE93" s="255"/>
      <c r="AF93" s="255"/>
      <c r="AG93" s="255"/>
      <c r="AH93" s="255"/>
      <c r="AI93" s="255"/>
      <c r="AJ93" s="255"/>
      <c r="AK93" s="255"/>
      <c r="AL93" s="255"/>
      <c r="AM93" s="255"/>
      <c r="AN93" s="255"/>
      <c r="AO93" s="255"/>
      <c r="AP93" s="255"/>
      <c r="AQ93" s="255"/>
      <c r="AR93" s="255"/>
      <c r="AS93" s="255"/>
      <c r="AT93" s="255"/>
      <c r="AU93" s="255"/>
      <c r="AV93" s="255"/>
      <c r="AW93" s="255"/>
      <c r="AX93" s="255"/>
      <c r="AY93" s="255"/>
      <c r="AZ93" s="255"/>
      <c r="BA93" s="255"/>
      <c r="BB93" s="255"/>
      <c r="BC93" s="255"/>
      <c r="BD93" s="255"/>
      <c r="BE93" s="255"/>
      <c r="BF93" s="255"/>
      <c r="BG93" s="255"/>
      <c r="BH93" s="255"/>
      <c r="BI93" s="255"/>
      <c r="BJ93" s="255"/>
      <c r="BK93" s="255"/>
      <c r="BL93" s="255"/>
      <c r="BM93" s="255"/>
      <c r="BN93" s="255"/>
      <c r="BO93" s="255"/>
      <c r="BP93" s="255"/>
      <c r="BQ93" s="255"/>
      <c r="BR93" s="255"/>
      <c r="BS93" s="255"/>
      <c r="BT93" s="255"/>
      <c r="BU93" s="255"/>
      <c r="BV93" s="255"/>
      <c r="BW93" s="255"/>
      <c r="BX93" s="255"/>
      <c r="BY93" s="255"/>
      <c r="BZ93" s="255"/>
      <c r="CA93" s="255"/>
      <c r="CB93" s="255"/>
      <c r="CC93" s="255"/>
      <c r="CD93" s="255"/>
      <c r="CE93" s="255"/>
      <c r="CF93" s="255"/>
      <c r="CG93" s="255"/>
      <c r="CH93" s="255"/>
      <c r="CI93" s="255"/>
      <c r="CJ93" s="255"/>
      <c r="CK93" s="255"/>
      <c r="CL93" s="255"/>
      <c r="CM93" s="255"/>
      <c r="CN93" s="255"/>
      <c r="CO93" s="255"/>
      <c r="CP93" s="255"/>
      <c r="CQ93" s="255"/>
      <c r="CR93" s="255"/>
      <c r="CS93" s="255"/>
      <c r="CT93" s="255"/>
      <c r="CU93" s="255"/>
      <c r="CV93" s="255"/>
      <c r="CW93" s="255"/>
      <c r="CX93" s="255"/>
      <c r="CY93" s="255"/>
      <c r="CZ93" s="255"/>
      <c r="DA93" s="255"/>
      <c r="DB93" s="255"/>
      <c r="DC93" s="255"/>
      <c r="DD93" s="255"/>
      <c r="DE93" s="255"/>
    </row>
    <row r="94" spans="2:24" s="256" customFormat="1" ht="12.75" customHeight="1">
      <c r="B94" s="248">
        <v>4</v>
      </c>
      <c r="C94" s="249">
        <v>2231898</v>
      </c>
      <c r="D94" s="250" t="s">
        <v>200</v>
      </c>
      <c r="E94" s="251" t="s">
        <v>415</v>
      </c>
      <c r="F94" s="251"/>
      <c r="G94" s="251"/>
      <c r="H94" s="251">
        <v>2000</v>
      </c>
      <c r="I94" s="251"/>
      <c r="J94" s="248"/>
      <c r="K94" s="252"/>
      <c r="L94" s="252"/>
      <c r="M94" s="253"/>
      <c r="N94" s="253"/>
      <c r="O94" s="253"/>
      <c r="P94" s="248"/>
      <c r="Q94" s="248">
        <v>1</v>
      </c>
      <c r="R94" s="248"/>
      <c r="S94" s="248"/>
      <c r="T94" s="253"/>
      <c r="U94" s="253"/>
      <c r="V94" s="253"/>
      <c r="W94" s="253"/>
      <c r="X94" s="254" t="s">
        <v>263</v>
      </c>
    </row>
    <row r="95" spans="2:24" s="256" customFormat="1" ht="12.75" customHeight="1">
      <c r="B95" s="248"/>
      <c r="C95" s="249" t="s">
        <v>303</v>
      </c>
      <c r="D95" s="250" t="s">
        <v>200</v>
      </c>
      <c r="E95" s="251" t="s">
        <v>195</v>
      </c>
      <c r="F95" s="251">
        <v>150</v>
      </c>
      <c r="G95" s="251" t="s">
        <v>189</v>
      </c>
      <c r="H95" s="251">
        <v>1976</v>
      </c>
      <c r="I95" s="251">
        <v>1976</v>
      </c>
      <c r="J95" s="248"/>
      <c r="K95" s="252">
        <v>3</v>
      </c>
      <c r="L95" s="252" t="s">
        <v>188</v>
      </c>
      <c r="M95" s="253"/>
      <c r="N95" s="253"/>
      <c r="O95" s="253">
        <v>9</v>
      </c>
      <c r="P95" s="248" t="s">
        <v>266</v>
      </c>
      <c r="Q95" s="248">
        <v>9</v>
      </c>
      <c r="R95" s="248" t="s">
        <v>267</v>
      </c>
      <c r="S95" s="248">
        <v>143</v>
      </c>
      <c r="T95" s="253">
        <v>8</v>
      </c>
      <c r="U95" s="253">
        <v>1</v>
      </c>
      <c r="V95" s="253" t="s">
        <v>261</v>
      </c>
      <c r="W95" s="253" t="s">
        <v>262</v>
      </c>
      <c r="X95" s="254" t="s">
        <v>263</v>
      </c>
    </row>
    <row r="96" spans="2:109" s="165" customFormat="1" ht="12.75" customHeight="1">
      <c r="B96" s="166"/>
      <c r="C96" s="166"/>
      <c r="D96" s="166"/>
      <c r="E96" s="166"/>
      <c r="F96" s="166"/>
      <c r="G96" s="166"/>
      <c r="H96" s="166"/>
      <c r="I96" s="166"/>
      <c r="J96" s="166"/>
      <c r="K96" s="166"/>
      <c r="L96" s="167"/>
      <c r="M96" s="167"/>
      <c r="N96" s="167"/>
      <c r="O96" s="167"/>
      <c r="P96" s="166" t="s">
        <v>268</v>
      </c>
      <c r="Q96" s="166">
        <v>15</v>
      </c>
      <c r="R96" s="166" t="s">
        <v>269</v>
      </c>
      <c r="S96" s="166">
        <v>130</v>
      </c>
      <c r="T96" s="167"/>
      <c r="U96" s="167"/>
      <c r="V96" s="167"/>
      <c r="W96" s="167"/>
      <c r="X96" s="229"/>
      <c r="Y96" s="255"/>
      <c r="Z96" s="255"/>
      <c r="AA96" s="255"/>
      <c r="AB96" s="255"/>
      <c r="AC96" s="255"/>
      <c r="AD96" s="255"/>
      <c r="AE96" s="255"/>
      <c r="AF96" s="255"/>
      <c r="AG96" s="255"/>
      <c r="AH96" s="255"/>
      <c r="AI96" s="255"/>
      <c r="AJ96" s="255"/>
      <c r="AK96" s="255"/>
      <c r="AL96" s="255"/>
      <c r="AM96" s="255"/>
      <c r="AN96" s="255"/>
      <c r="AO96" s="255"/>
      <c r="AP96" s="255"/>
      <c r="AQ96" s="255"/>
      <c r="AR96" s="255"/>
      <c r="AS96" s="255"/>
      <c r="AT96" s="255"/>
      <c r="AU96" s="255"/>
      <c r="AV96" s="255"/>
      <c r="AW96" s="255"/>
      <c r="AX96" s="255"/>
      <c r="AY96" s="255"/>
      <c r="AZ96" s="255"/>
      <c r="BA96" s="255"/>
      <c r="BB96" s="255"/>
      <c r="BC96" s="255"/>
      <c r="BD96" s="255"/>
      <c r="BE96" s="255"/>
      <c r="BF96" s="255"/>
      <c r="BG96" s="255"/>
      <c r="BH96" s="255"/>
      <c r="BI96" s="255"/>
      <c r="BJ96" s="255"/>
      <c r="BK96" s="255"/>
      <c r="BL96" s="255"/>
      <c r="BM96" s="255"/>
      <c r="BN96" s="255"/>
      <c r="BO96" s="255"/>
      <c r="BP96" s="255"/>
      <c r="BQ96" s="255"/>
      <c r="BR96" s="255"/>
      <c r="BS96" s="255"/>
      <c r="BT96" s="255"/>
      <c r="BU96" s="255"/>
      <c r="BV96" s="255"/>
      <c r="BW96" s="255"/>
      <c r="BX96" s="255"/>
      <c r="BY96" s="255"/>
      <c r="BZ96" s="255"/>
      <c r="CA96" s="255"/>
      <c r="CB96" s="255"/>
      <c r="CC96" s="255"/>
      <c r="CD96" s="255"/>
      <c r="CE96" s="255"/>
      <c r="CF96" s="255"/>
      <c r="CG96" s="255"/>
      <c r="CH96" s="255"/>
      <c r="CI96" s="255"/>
      <c r="CJ96" s="255"/>
      <c r="CK96" s="255"/>
      <c r="CL96" s="255"/>
      <c r="CM96" s="255"/>
      <c r="CN96" s="255"/>
      <c r="CO96" s="255"/>
      <c r="CP96" s="255"/>
      <c r="CQ96" s="255"/>
      <c r="CR96" s="255"/>
      <c r="CS96" s="255"/>
      <c r="CT96" s="255"/>
      <c r="CU96" s="255"/>
      <c r="CV96" s="255"/>
      <c r="CW96" s="255"/>
      <c r="CX96" s="255"/>
      <c r="CY96" s="255"/>
      <c r="CZ96" s="255"/>
      <c r="DA96" s="255"/>
      <c r="DB96" s="255"/>
      <c r="DC96" s="255"/>
      <c r="DD96" s="255"/>
      <c r="DE96" s="255"/>
    </row>
    <row r="97" spans="2:109" s="165" customFormat="1" ht="12.75" customHeight="1">
      <c r="B97" s="166"/>
      <c r="C97" s="166"/>
      <c r="D97" s="166"/>
      <c r="E97" s="166"/>
      <c r="F97" s="166"/>
      <c r="G97" s="166"/>
      <c r="H97" s="166"/>
      <c r="I97" s="166"/>
      <c r="J97" s="166"/>
      <c r="K97" s="166"/>
      <c r="L97" s="167"/>
      <c r="M97" s="167"/>
      <c r="N97" s="167"/>
      <c r="O97" s="167"/>
      <c r="P97" s="166" t="s">
        <v>270</v>
      </c>
      <c r="Q97" s="166">
        <v>1</v>
      </c>
      <c r="R97" s="166" t="s">
        <v>271</v>
      </c>
      <c r="S97" s="166">
        <v>60</v>
      </c>
      <c r="T97" s="167"/>
      <c r="U97" s="167"/>
      <c r="V97" s="167"/>
      <c r="W97" s="167"/>
      <c r="X97" s="229"/>
      <c r="Y97" s="255"/>
      <c r="Z97" s="255"/>
      <c r="AA97" s="255"/>
      <c r="AB97" s="255"/>
      <c r="AC97" s="255"/>
      <c r="AD97" s="255"/>
      <c r="AE97" s="255"/>
      <c r="AF97" s="255"/>
      <c r="AG97" s="255"/>
      <c r="AH97" s="255"/>
      <c r="AI97" s="255"/>
      <c r="AJ97" s="255"/>
      <c r="AK97" s="255"/>
      <c r="AL97" s="255"/>
      <c r="AM97" s="255"/>
      <c r="AN97" s="255"/>
      <c r="AO97" s="255"/>
      <c r="AP97" s="255"/>
      <c r="AQ97" s="255"/>
      <c r="AR97" s="255"/>
      <c r="AS97" s="255"/>
      <c r="AT97" s="255"/>
      <c r="AU97" s="255"/>
      <c r="AV97" s="255"/>
      <c r="AW97" s="255"/>
      <c r="AX97" s="255"/>
      <c r="AY97" s="255"/>
      <c r="AZ97" s="255"/>
      <c r="BA97" s="255"/>
      <c r="BB97" s="255"/>
      <c r="BC97" s="255"/>
      <c r="BD97" s="255"/>
      <c r="BE97" s="255"/>
      <c r="BF97" s="255"/>
      <c r="BG97" s="255"/>
      <c r="BH97" s="255"/>
      <c r="BI97" s="255"/>
      <c r="BJ97" s="255"/>
      <c r="BK97" s="255"/>
      <c r="BL97" s="255"/>
      <c r="BM97" s="255"/>
      <c r="BN97" s="255"/>
      <c r="BO97" s="255"/>
      <c r="BP97" s="255"/>
      <c r="BQ97" s="255"/>
      <c r="BR97" s="255"/>
      <c r="BS97" s="255"/>
      <c r="BT97" s="255"/>
      <c r="BU97" s="255"/>
      <c r="BV97" s="255"/>
      <c r="BW97" s="255"/>
      <c r="BX97" s="255"/>
      <c r="BY97" s="255"/>
      <c r="BZ97" s="255"/>
      <c r="CA97" s="255"/>
      <c r="CB97" s="255"/>
      <c r="CC97" s="255"/>
      <c r="CD97" s="255"/>
      <c r="CE97" s="255"/>
      <c r="CF97" s="255"/>
      <c r="CG97" s="255"/>
      <c r="CH97" s="255"/>
      <c r="CI97" s="255"/>
      <c r="CJ97" s="255"/>
      <c r="CK97" s="255"/>
      <c r="CL97" s="255"/>
      <c r="CM97" s="255"/>
      <c r="CN97" s="255"/>
      <c r="CO97" s="255"/>
      <c r="CP97" s="255"/>
      <c r="CQ97" s="255"/>
      <c r="CR97" s="255"/>
      <c r="CS97" s="255"/>
      <c r="CT97" s="255"/>
      <c r="CU97" s="255"/>
      <c r="CV97" s="255"/>
      <c r="CW97" s="255"/>
      <c r="CX97" s="255"/>
      <c r="CY97" s="255"/>
      <c r="CZ97" s="255"/>
      <c r="DA97" s="255"/>
      <c r="DB97" s="255"/>
      <c r="DC97" s="255"/>
      <c r="DD97" s="255"/>
      <c r="DE97" s="255"/>
    </row>
    <row r="98" spans="2:109" s="165" customFormat="1" ht="12.75" customHeight="1"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L98" s="167"/>
      <c r="M98" s="167"/>
      <c r="N98" s="167"/>
      <c r="O98" s="167"/>
      <c r="P98" s="166" t="s">
        <v>272</v>
      </c>
      <c r="Q98" s="166">
        <v>1</v>
      </c>
      <c r="R98" s="166" t="s">
        <v>273</v>
      </c>
      <c r="S98" s="166">
        <v>60</v>
      </c>
      <c r="T98" s="167"/>
      <c r="U98" s="167"/>
      <c r="V98" s="167"/>
      <c r="W98" s="167"/>
      <c r="X98" s="229"/>
      <c r="Y98" s="255"/>
      <c r="Z98" s="255"/>
      <c r="AA98" s="255"/>
      <c r="AB98" s="255"/>
      <c r="AC98" s="255"/>
      <c r="AD98" s="255"/>
      <c r="AE98" s="255"/>
      <c r="AF98" s="255"/>
      <c r="AG98" s="255"/>
      <c r="AH98" s="255"/>
      <c r="AI98" s="255"/>
      <c r="AJ98" s="255"/>
      <c r="AK98" s="255"/>
      <c r="AL98" s="255"/>
      <c r="AM98" s="255"/>
      <c r="AN98" s="255"/>
      <c r="AO98" s="255"/>
      <c r="AP98" s="255"/>
      <c r="AQ98" s="255"/>
      <c r="AR98" s="255"/>
      <c r="AS98" s="255"/>
      <c r="AT98" s="255"/>
      <c r="AU98" s="255"/>
      <c r="AV98" s="255"/>
      <c r="AW98" s="255"/>
      <c r="AX98" s="255"/>
      <c r="AY98" s="255"/>
      <c r="AZ98" s="255"/>
      <c r="BA98" s="255"/>
      <c r="BB98" s="255"/>
      <c r="BC98" s="255"/>
      <c r="BD98" s="255"/>
      <c r="BE98" s="255"/>
      <c r="BF98" s="255"/>
      <c r="BG98" s="255"/>
      <c r="BH98" s="255"/>
      <c r="BI98" s="255"/>
      <c r="BJ98" s="255"/>
      <c r="BK98" s="255"/>
      <c r="BL98" s="255"/>
      <c r="BM98" s="255"/>
      <c r="BN98" s="255"/>
      <c r="BO98" s="255"/>
      <c r="BP98" s="255"/>
      <c r="BQ98" s="255"/>
      <c r="BR98" s="255"/>
      <c r="BS98" s="255"/>
      <c r="BT98" s="255"/>
      <c r="BU98" s="255"/>
      <c r="BV98" s="255"/>
      <c r="BW98" s="255"/>
      <c r="BX98" s="255"/>
      <c r="BY98" s="255"/>
      <c r="BZ98" s="255"/>
      <c r="CA98" s="255"/>
      <c r="CB98" s="255"/>
      <c r="CC98" s="255"/>
      <c r="CD98" s="255"/>
      <c r="CE98" s="255"/>
      <c r="CF98" s="255"/>
      <c r="CG98" s="255"/>
      <c r="CH98" s="255"/>
      <c r="CI98" s="255"/>
      <c r="CJ98" s="255"/>
      <c r="CK98" s="255"/>
      <c r="CL98" s="255"/>
      <c r="CM98" s="255"/>
      <c r="CN98" s="255"/>
      <c r="CO98" s="255"/>
      <c r="CP98" s="255"/>
      <c r="CQ98" s="255"/>
      <c r="CR98" s="255"/>
      <c r="CS98" s="255"/>
      <c r="CT98" s="255"/>
      <c r="CU98" s="255"/>
      <c r="CV98" s="255"/>
      <c r="CW98" s="255"/>
      <c r="CX98" s="255"/>
      <c r="CY98" s="255"/>
      <c r="CZ98" s="255"/>
      <c r="DA98" s="255"/>
      <c r="DB98" s="255"/>
      <c r="DC98" s="255"/>
      <c r="DD98" s="255"/>
      <c r="DE98" s="255"/>
    </row>
    <row r="99" spans="2:109" s="165" customFormat="1" ht="12.75" customHeight="1">
      <c r="B99" s="166"/>
      <c r="C99" s="166"/>
      <c r="D99" s="166"/>
      <c r="E99" s="166"/>
      <c r="F99" s="166"/>
      <c r="G99" s="166"/>
      <c r="H99" s="166"/>
      <c r="I99" s="166"/>
      <c r="J99" s="166"/>
      <c r="K99" s="166"/>
      <c r="L99" s="167"/>
      <c r="M99" s="167"/>
      <c r="N99" s="167"/>
      <c r="O99" s="167"/>
      <c r="P99" s="166" t="s">
        <v>274</v>
      </c>
      <c r="Q99" s="166">
        <v>1</v>
      </c>
      <c r="R99" s="166" t="s">
        <v>275</v>
      </c>
      <c r="S99" s="166">
        <v>6</v>
      </c>
      <c r="T99" s="167"/>
      <c r="U99" s="167"/>
      <c r="V99" s="167"/>
      <c r="W99" s="167"/>
      <c r="X99" s="229"/>
      <c r="Y99" s="255"/>
      <c r="Z99" s="255"/>
      <c r="AA99" s="255"/>
      <c r="AB99" s="255"/>
      <c r="AC99" s="255"/>
      <c r="AD99" s="255"/>
      <c r="AE99" s="255"/>
      <c r="AF99" s="255"/>
      <c r="AG99" s="255"/>
      <c r="AH99" s="255"/>
      <c r="AI99" s="255"/>
      <c r="AJ99" s="255"/>
      <c r="AK99" s="255"/>
      <c r="AL99" s="255"/>
      <c r="AM99" s="255"/>
      <c r="AN99" s="255"/>
      <c r="AO99" s="255"/>
      <c r="AP99" s="255"/>
      <c r="AQ99" s="255"/>
      <c r="AR99" s="255"/>
      <c r="AS99" s="255"/>
      <c r="AT99" s="255"/>
      <c r="AU99" s="255"/>
      <c r="AV99" s="255"/>
      <c r="AW99" s="255"/>
      <c r="AX99" s="255"/>
      <c r="AY99" s="255"/>
      <c r="AZ99" s="255"/>
      <c r="BA99" s="255"/>
      <c r="BB99" s="255"/>
      <c r="BC99" s="255"/>
      <c r="BD99" s="255"/>
      <c r="BE99" s="255"/>
      <c r="BF99" s="255"/>
      <c r="BG99" s="255"/>
      <c r="BH99" s="255"/>
      <c r="BI99" s="255"/>
      <c r="BJ99" s="255"/>
      <c r="BK99" s="255"/>
      <c r="BL99" s="255"/>
      <c r="BM99" s="255"/>
      <c r="BN99" s="255"/>
      <c r="BO99" s="255"/>
      <c r="BP99" s="255"/>
      <c r="BQ99" s="255"/>
      <c r="BR99" s="255"/>
      <c r="BS99" s="255"/>
      <c r="BT99" s="255"/>
      <c r="BU99" s="255"/>
      <c r="BV99" s="255"/>
      <c r="BW99" s="255"/>
      <c r="BX99" s="255"/>
      <c r="BY99" s="255"/>
      <c r="BZ99" s="255"/>
      <c r="CA99" s="255"/>
      <c r="CB99" s="255"/>
      <c r="CC99" s="255"/>
      <c r="CD99" s="255"/>
      <c r="CE99" s="255"/>
      <c r="CF99" s="255"/>
      <c r="CG99" s="255"/>
      <c r="CH99" s="255"/>
      <c r="CI99" s="255"/>
      <c r="CJ99" s="255"/>
      <c r="CK99" s="255"/>
      <c r="CL99" s="255"/>
      <c r="CM99" s="255"/>
      <c r="CN99" s="255"/>
      <c r="CO99" s="255"/>
      <c r="CP99" s="255"/>
      <c r="CQ99" s="255"/>
      <c r="CR99" s="255"/>
      <c r="CS99" s="255"/>
      <c r="CT99" s="255"/>
      <c r="CU99" s="255"/>
      <c r="CV99" s="255"/>
      <c r="CW99" s="255"/>
      <c r="CX99" s="255"/>
      <c r="CY99" s="255"/>
      <c r="CZ99" s="255"/>
      <c r="DA99" s="255"/>
      <c r="DB99" s="255"/>
      <c r="DC99" s="255"/>
      <c r="DD99" s="255"/>
      <c r="DE99" s="255"/>
    </row>
    <row r="100" spans="2:109" s="165" customFormat="1" ht="12.75" customHeight="1">
      <c r="B100" s="166"/>
      <c r="C100" s="166"/>
      <c r="D100" s="166"/>
      <c r="E100" s="166"/>
      <c r="F100" s="166"/>
      <c r="G100" s="166"/>
      <c r="H100" s="166"/>
      <c r="I100" s="166"/>
      <c r="J100" s="166"/>
      <c r="K100" s="166"/>
      <c r="L100" s="167"/>
      <c r="M100" s="167"/>
      <c r="N100" s="167"/>
      <c r="O100" s="167"/>
      <c r="P100" s="166" t="s">
        <v>276</v>
      </c>
      <c r="Q100" s="166">
        <v>2</v>
      </c>
      <c r="R100" s="166" t="s">
        <v>277</v>
      </c>
      <c r="S100" s="166">
        <v>45</v>
      </c>
      <c r="T100" s="167"/>
      <c r="U100" s="167"/>
      <c r="V100" s="167"/>
      <c r="W100" s="167"/>
      <c r="X100" s="229"/>
      <c r="Y100" s="255"/>
      <c r="Z100" s="255"/>
      <c r="AA100" s="255"/>
      <c r="AB100" s="255"/>
      <c r="AC100" s="255"/>
      <c r="AD100" s="255"/>
      <c r="AE100" s="255"/>
      <c r="AF100" s="255"/>
      <c r="AG100" s="255"/>
      <c r="AH100" s="255"/>
      <c r="AI100" s="255"/>
      <c r="AJ100" s="255"/>
      <c r="AK100" s="255"/>
      <c r="AL100" s="255"/>
      <c r="AM100" s="255"/>
      <c r="AN100" s="255"/>
      <c r="AO100" s="255"/>
      <c r="AP100" s="255"/>
      <c r="AQ100" s="255"/>
      <c r="AR100" s="255"/>
      <c r="AS100" s="255"/>
      <c r="AT100" s="255"/>
      <c r="AU100" s="255"/>
      <c r="AV100" s="255"/>
      <c r="AW100" s="255"/>
      <c r="AX100" s="255"/>
      <c r="AY100" s="255"/>
      <c r="AZ100" s="255"/>
      <c r="BA100" s="255"/>
      <c r="BB100" s="255"/>
      <c r="BC100" s="255"/>
      <c r="BD100" s="255"/>
      <c r="BE100" s="255"/>
      <c r="BF100" s="255"/>
      <c r="BG100" s="255"/>
      <c r="BH100" s="255"/>
      <c r="BI100" s="255"/>
      <c r="BJ100" s="255"/>
      <c r="BK100" s="255"/>
      <c r="BL100" s="255"/>
      <c r="BM100" s="255"/>
      <c r="BN100" s="255"/>
      <c r="BO100" s="255"/>
      <c r="BP100" s="255"/>
      <c r="BQ100" s="255"/>
      <c r="BR100" s="255"/>
      <c r="BS100" s="255"/>
      <c r="BT100" s="255"/>
      <c r="BU100" s="255"/>
      <c r="BV100" s="255"/>
      <c r="BW100" s="255"/>
      <c r="BX100" s="255"/>
      <c r="BY100" s="255"/>
      <c r="BZ100" s="255"/>
      <c r="CA100" s="255"/>
      <c r="CB100" s="255"/>
      <c r="CC100" s="255"/>
      <c r="CD100" s="255"/>
      <c r="CE100" s="255"/>
      <c r="CF100" s="255"/>
      <c r="CG100" s="255"/>
      <c r="CH100" s="255"/>
      <c r="CI100" s="255"/>
      <c r="CJ100" s="255"/>
      <c r="CK100" s="255"/>
      <c r="CL100" s="255"/>
      <c r="CM100" s="255"/>
      <c r="CN100" s="255"/>
      <c r="CO100" s="255"/>
      <c r="CP100" s="255"/>
      <c r="CQ100" s="255"/>
      <c r="CR100" s="255"/>
      <c r="CS100" s="255"/>
      <c r="CT100" s="255"/>
      <c r="CU100" s="255"/>
      <c r="CV100" s="255"/>
      <c r="CW100" s="255"/>
      <c r="CX100" s="255"/>
      <c r="CY100" s="255"/>
      <c r="CZ100" s="255"/>
      <c r="DA100" s="255"/>
      <c r="DB100" s="255"/>
      <c r="DC100" s="255"/>
      <c r="DD100" s="255"/>
      <c r="DE100" s="255"/>
    </row>
    <row r="101" spans="2:109" s="165" customFormat="1" ht="12.75" customHeight="1">
      <c r="B101" s="166"/>
      <c r="C101" s="166"/>
      <c r="D101" s="166"/>
      <c r="E101" s="166"/>
      <c r="F101" s="166"/>
      <c r="G101" s="166"/>
      <c r="H101" s="166"/>
      <c r="I101" s="166"/>
      <c r="J101" s="166"/>
      <c r="K101" s="166"/>
      <c r="L101" s="167"/>
      <c r="M101" s="167"/>
      <c r="N101" s="167"/>
      <c r="O101" s="167"/>
      <c r="P101" s="166"/>
      <c r="Q101" s="166"/>
      <c r="R101" s="166" t="s">
        <v>278</v>
      </c>
      <c r="S101" s="166">
        <v>45</v>
      </c>
      <c r="T101" s="167"/>
      <c r="U101" s="167"/>
      <c r="V101" s="167"/>
      <c r="W101" s="167"/>
      <c r="X101" s="229"/>
      <c r="Y101" s="255"/>
      <c r="Z101" s="255"/>
      <c r="AA101" s="255"/>
      <c r="AB101" s="255"/>
      <c r="AC101" s="255"/>
      <c r="AD101" s="255"/>
      <c r="AE101" s="255"/>
      <c r="AF101" s="255"/>
      <c r="AG101" s="255"/>
      <c r="AH101" s="255"/>
      <c r="AI101" s="255"/>
      <c r="AJ101" s="255"/>
      <c r="AK101" s="255"/>
      <c r="AL101" s="255"/>
      <c r="AM101" s="255"/>
      <c r="AN101" s="255"/>
      <c r="AO101" s="255"/>
      <c r="AP101" s="255"/>
      <c r="AQ101" s="255"/>
      <c r="AR101" s="255"/>
      <c r="AS101" s="255"/>
      <c r="AT101" s="255"/>
      <c r="AU101" s="255"/>
      <c r="AV101" s="255"/>
      <c r="AW101" s="255"/>
      <c r="AX101" s="255"/>
      <c r="AY101" s="255"/>
      <c r="AZ101" s="255"/>
      <c r="BA101" s="255"/>
      <c r="BB101" s="255"/>
      <c r="BC101" s="255"/>
      <c r="BD101" s="255"/>
      <c r="BE101" s="255"/>
      <c r="BF101" s="255"/>
      <c r="BG101" s="255"/>
      <c r="BH101" s="255"/>
      <c r="BI101" s="255"/>
      <c r="BJ101" s="255"/>
      <c r="BK101" s="255"/>
      <c r="BL101" s="255"/>
      <c r="BM101" s="255"/>
      <c r="BN101" s="255"/>
      <c r="BO101" s="255"/>
      <c r="BP101" s="255"/>
      <c r="BQ101" s="255"/>
      <c r="BR101" s="255"/>
      <c r="BS101" s="255"/>
      <c r="BT101" s="255"/>
      <c r="BU101" s="255"/>
      <c r="BV101" s="255"/>
      <c r="BW101" s="255"/>
      <c r="BX101" s="255"/>
      <c r="BY101" s="255"/>
      <c r="BZ101" s="255"/>
      <c r="CA101" s="255"/>
      <c r="CB101" s="255"/>
      <c r="CC101" s="255"/>
      <c r="CD101" s="255"/>
      <c r="CE101" s="255"/>
      <c r="CF101" s="255"/>
      <c r="CG101" s="255"/>
      <c r="CH101" s="255"/>
      <c r="CI101" s="255"/>
      <c r="CJ101" s="255"/>
      <c r="CK101" s="255"/>
      <c r="CL101" s="255"/>
      <c r="CM101" s="255"/>
      <c r="CN101" s="255"/>
      <c r="CO101" s="255"/>
      <c r="CP101" s="255"/>
      <c r="CQ101" s="255"/>
      <c r="CR101" s="255"/>
      <c r="CS101" s="255"/>
      <c r="CT101" s="255"/>
      <c r="CU101" s="255"/>
      <c r="CV101" s="255"/>
      <c r="CW101" s="255"/>
      <c r="CX101" s="255"/>
      <c r="CY101" s="255"/>
      <c r="CZ101" s="255"/>
      <c r="DA101" s="255"/>
      <c r="DB101" s="255"/>
      <c r="DC101" s="255"/>
      <c r="DD101" s="255"/>
      <c r="DE101" s="255"/>
    </row>
    <row r="102" spans="2:109" s="165" customFormat="1" ht="12.75" customHeight="1"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  <c r="L102" s="167"/>
      <c r="M102" s="167"/>
      <c r="N102" s="167"/>
      <c r="O102" s="167"/>
      <c r="P102" s="166"/>
      <c r="Q102" s="166"/>
      <c r="R102" s="166" t="s">
        <v>279</v>
      </c>
      <c r="S102" s="166">
        <v>1</v>
      </c>
      <c r="T102" s="167"/>
      <c r="U102" s="167"/>
      <c r="V102" s="167"/>
      <c r="W102" s="167"/>
      <c r="X102" s="229"/>
      <c r="Y102" s="255"/>
      <c r="Z102" s="255"/>
      <c r="AA102" s="255"/>
      <c r="AB102" s="255"/>
      <c r="AC102" s="255"/>
      <c r="AD102" s="255"/>
      <c r="AE102" s="255"/>
      <c r="AF102" s="255"/>
      <c r="AG102" s="255"/>
      <c r="AH102" s="255"/>
      <c r="AI102" s="255"/>
      <c r="AJ102" s="255"/>
      <c r="AK102" s="255"/>
      <c r="AL102" s="255"/>
      <c r="AM102" s="255"/>
      <c r="AN102" s="255"/>
      <c r="AO102" s="255"/>
      <c r="AP102" s="255"/>
      <c r="AQ102" s="255"/>
      <c r="AR102" s="255"/>
      <c r="AS102" s="255"/>
      <c r="AT102" s="255"/>
      <c r="AU102" s="255"/>
      <c r="AV102" s="255"/>
      <c r="AW102" s="255"/>
      <c r="AX102" s="255"/>
      <c r="AY102" s="255"/>
      <c r="AZ102" s="255"/>
      <c r="BA102" s="255"/>
      <c r="BB102" s="255"/>
      <c r="BC102" s="255"/>
      <c r="BD102" s="255"/>
      <c r="BE102" s="255"/>
      <c r="BF102" s="255"/>
      <c r="BG102" s="255"/>
      <c r="BH102" s="255"/>
      <c r="BI102" s="255"/>
      <c r="BJ102" s="255"/>
      <c r="BK102" s="255"/>
      <c r="BL102" s="255"/>
      <c r="BM102" s="255"/>
      <c r="BN102" s="255"/>
      <c r="BO102" s="255"/>
      <c r="BP102" s="255"/>
      <c r="BQ102" s="255"/>
      <c r="BR102" s="255"/>
      <c r="BS102" s="255"/>
      <c r="BT102" s="255"/>
      <c r="BU102" s="255"/>
      <c r="BV102" s="255"/>
      <c r="BW102" s="255"/>
      <c r="BX102" s="255"/>
      <c r="BY102" s="255"/>
      <c r="BZ102" s="255"/>
      <c r="CA102" s="255"/>
      <c r="CB102" s="255"/>
      <c r="CC102" s="255"/>
      <c r="CD102" s="255"/>
      <c r="CE102" s="255"/>
      <c r="CF102" s="255"/>
      <c r="CG102" s="255"/>
      <c r="CH102" s="255"/>
      <c r="CI102" s="255"/>
      <c r="CJ102" s="255"/>
      <c r="CK102" s="255"/>
      <c r="CL102" s="255"/>
      <c r="CM102" s="255"/>
      <c r="CN102" s="255"/>
      <c r="CO102" s="255"/>
      <c r="CP102" s="255"/>
      <c r="CQ102" s="255"/>
      <c r="CR102" s="255"/>
      <c r="CS102" s="255"/>
      <c r="CT102" s="255"/>
      <c r="CU102" s="255"/>
      <c r="CV102" s="255"/>
      <c r="CW102" s="255"/>
      <c r="CX102" s="255"/>
      <c r="CY102" s="255"/>
      <c r="CZ102" s="255"/>
      <c r="DA102" s="255"/>
      <c r="DB102" s="255"/>
      <c r="DC102" s="255"/>
      <c r="DD102" s="255"/>
      <c r="DE102" s="255"/>
    </row>
    <row r="103" spans="2:109" s="165" customFormat="1" ht="12.75" customHeight="1">
      <c r="B103" s="166"/>
      <c r="C103" s="166"/>
      <c r="D103" s="166"/>
      <c r="E103" s="166"/>
      <c r="F103" s="166"/>
      <c r="G103" s="166"/>
      <c r="H103" s="166"/>
      <c r="I103" s="166"/>
      <c r="J103" s="166"/>
      <c r="K103" s="166"/>
      <c r="L103" s="167"/>
      <c r="M103" s="167"/>
      <c r="N103" s="167"/>
      <c r="O103" s="167"/>
      <c r="P103" s="166"/>
      <c r="Q103" s="166"/>
      <c r="R103" s="166" t="s">
        <v>280</v>
      </c>
      <c r="S103" s="166">
        <v>1</v>
      </c>
      <c r="T103" s="167"/>
      <c r="U103" s="167"/>
      <c r="V103" s="167"/>
      <c r="W103" s="167"/>
      <c r="X103" s="229"/>
      <c r="Y103" s="255"/>
      <c r="Z103" s="255"/>
      <c r="AA103" s="255"/>
      <c r="AB103" s="255"/>
      <c r="AC103" s="255"/>
      <c r="AD103" s="255"/>
      <c r="AE103" s="255"/>
      <c r="AF103" s="255"/>
      <c r="AG103" s="255"/>
      <c r="AH103" s="255"/>
      <c r="AI103" s="255"/>
      <c r="AJ103" s="255"/>
      <c r="AK103" s="255"/>
      <c r="AL103" s="255"/>
      <c r="AM103" s="255"/>
      <c r="AN103" s="255"/>
      <c r="AO103" s="255"/>
      <c r="AP103" s="255"/>
      <c r="AQ103" s="255"/>
      <c r="AR103" s="255"/>
      <c r="AS103" s="255"/>
      <c r="AT103" s="255"/>
      <c r="AU103" s="255"/>
      <c r="AV103" s="255"/>
      <c r="AW103" s="255"/>
      <c r="AX103" s="255"/>
      <c r="AY103" s="255"/>
      <c r="AZ103" s="255"/>
      <c r="BA103" s="255"/>
      <c r="BB103" s="255"/>
      <c r="BC103" s="255"/>
      <c r="BD103" s="255"/>
      <c r="BE103" s="255"/>
      <c r="BF103" s="255"/>
      <c r="BG103" s="255"/>
      <c r="BH103" s="255"/>
      <c r="BI103" s="255"/>
      <c r="BJ103" s="255"/>
      <c r="BK103" s="255"/>
      <c r="BL103" s="255"/>
      <c r="BM103" s="255"/>
      <c r="BN103" s="255"/>
      <c r="BO103" s="255"/>
      <c r="BP103" s="255"/>
      <c r="BQ103" s="255"/>
      <c r="BR103" s="255"/>
      <c r="BS103" s="255"/>
      <c r="BT103" s="255"/>
      <c r="BU103" s="255"/>
      <c r="BV103" s="255"/>
      <c r="BW103" s="255"/>
      <c r="BX103" s="255"/>
      <c r="BY103" s="255"/>
      <c r="BZ103" s="255"/>
      <c r="CA103" s="255"/>
      <c r="CB103" s="255"/>
      <c r="CC103" s="255"/>
      <c r="CD103" s="255"/>
      <c r="CE103" s="255"/>
      <c r="CF103" s="255"/>
      <c r="CG103" s="255"/>
      <c r="CH103" s="255"/>
      <c r="CI103" s="255"/>
      <c r="CJ103" s="255"/>
      <c r="CK103" s="255"/>
      <c r="CL103" s="255"/>
      <c r="CM103" s="255"/>
      <c r="CN103" s="255"/>
      <c r="CO103" s="255"/>
      <c r="CP103" s="255"/>
      <c r="CQ103" s="255"/>
      <c r="CR103" s="255"/>
      <c r="CS103" s="255"/>
      <c r="CT103" s="255"/>
      <c r="CU103" s="255"/>
      <c r="CV103" s="255"/>
      <c r="CW103" s="255"/>
      <c r="CX103" s="255"/>
      <c r="CY103" s="255"/>
      <c r="CZ103" s="255"/>
      <c r="DA103" s="255"/>
      <c r="DB103" s="255"/>
      <c r="DC103" s="255"/>
      <c r="DD103" s="255"/>
      <c r="DE103" s="255"/>
    </row>
    <row r="104" spans="2:109" s="165" customFormat="1" ht="12.75" customHeight="1">
      <c r="B104" s="166"/>
      <c r="C104" s="166"/>
      <c r="D104" s="166"/>
      <c r="E104" s="166"/>
      <c r="F104" s="166"/>
      <c r="G104" s="166"/>
      <c r="H104" s="166"/>
      <c r="I104" s="166"/>
      <c r="J104" s="166"/>
      <c r="K104" s="166"/>
      <c r="L104" s="167"/>
      <c r="M104" s="167"/>
      <c r="N104" s="167"/>
      <c r="O104" s="167"/>
      <c r="P104" s="166"/>
      <c r="Q104" s="166"/>
      <c r="R104" s="166" t="s">
        <v>281</v>
      </c>
      <c r="S104" s="166">
        <v>3</v>
      </c>
      <c r="T104" s="167"/>
      <c r="U104" s="167"/>
      <c r="V104" s="167"/>
      <c r="W104" s="167"/>
      <c r="X104" s="229"/>
      <c r="Y104" s="255"/>
      <c r="Z104" s="255"/>
      <c r="AA104" s="255"/>
      <c r="AB104" s="255"/>
      <c r="AC104" s="255"/>
      <c r="AD104" s="255"/>
      <c r="AE104" s="255"/>
      <c r="AF104" s="255"/>
      <c r="AG104" s="255"/>
      <c r="AH104" s="255"/>
      <c r="AI104" s="255"/>
      <c r="AJ104" s="255"/>
      <c r="AK104" s="255"/>
      <c r="AL104" s="255"/>
      <c r="AM104" s="255"/>
      <c r="AN104" s="255"/>
      <c r="AO104" s="255"/>
      <c r="AP104" s="255"/>
      <c r="AQ104" s="255"/>
      <c r="AR104" s="255"/>
      <c r="AS104" s="255"/>
      <c r="AT104" s="255"/>
      <c r="AU104" s="255"/>
      <c r="AV104" s="255"/>
      <c r="AW104" s="255"/>
      <c r="AX104" s="255"/>
      <c r="AY104" s="255"/>
      <c r="AZ104" s="255"/>
      <c r="BA104" s="255"/>
      <c r="BB104" s="255"/>
      <c r="BC104" s="255"/>
      <c r="BD104" s="255"/>
      <c r="BE104" s="255"/>
      <c r="BF104" s="255"/>
      <c r="BG104" s="255"/>
      <c r="BH104" s="255"/>
      <c r="BI104" s="255"/>
      <c r="BJ104" s="255"/>
      <c r="BK104" s="255"/>
      <c r="BL104" s="255"/>
      <c r="BM104" s="255"/>
      <c r="BN104" s="255"/>
      <c r="BO104" s="255"/>
      <c r="BP104" s="255"/>
      <c r="BQ104" s="255"/>
      <c r="BR104" s="255"/>
      <c r="BS104" s="255"/>
      <c r="BT104" s="255"/>
      <c r="BU104" s="255"/>
      <c r="BV104" s="255"/>
      <c r="BW104" s="255"/>
      <c r="BX104" s="255"/>
      <c r="BY104" s="255"/>
      <c r="BZ104" s="255"/>
      <c r="CA104" s="255"/>
      <c r="CB104" s="255"/>
      <c r="CC104" s="255"/>
      <c r="CD104" s="255"/>
      <c r="CE104" s="255"/>
      <c r="CF104" s="255"/>
      <c r="CG104" s="255"/>
      <c r="CH104" s="255"/>
      <c r="CI104" s="255"/>
      <c r="CJ104" s="255"/>
      <c r="CK104" s="255"/>
      <c r="CL104" s="255"/>
      <c r="CM104" s="255"/>
      <c r="CN104" s="255"/>
      <c r="CO104" s="255"/>
      <c r="CP104" s="255"/>
      <c r="CQ104" s="255"/>
      <c r="CR104" s="255"/>
      <c r="CS104" s="255"/>
      <c r="CT104" s="255"/>
      <c r="CU104" s="255"/>
      <c r="CV104" s="255"/>
      <c r="CW104" s="255"/>
      <c r="CX104" s="255"/>
      <c r="CY104" s="255"/>
      <c r="CZ104" s="255"/>
      <c r="DA104" s="255"/>
      <c r="DB104" s="255"/>
      <c r="DC104" s="255"/>
      <c r="DD104" s="255"/>
      <c r="DE104" s="255"/>
    </row>
    <row r="105" spans="2:109" s="165" customFormat="1" ht="12.75" customHeight="1">
      <c r="B105" s="166"/>
      <c r="C105" s="166"/>
      <c r="D105" s="166"/>
      <c r="E105" s="166"/>
      <c r="F105" s="166"/>
      <c r="G105" s="166"/>
      <c r="H105" s="166"/>
      <c r="I105" s="166"/>
      <c r="J105" s="166"/>
      <c r="K105" s="166"/>
      <c r="L105" s="167"/>
      <c r="M105" s="167"/>
      <c r="N105" s="167"/>
      <c r="O105" s="167"/>
      <c r="P105" s="166"/>
      <c r="Q105" s="166"/>
      <c r="R105" s="166" t="s">
        <v>282</v>
      </c>
      <c r="S105" s="166">
        <v>2</v>
      </c>
      <c r="T105" s="167"/>
      <c r="U105" s="167"/>
      <c r="V105" s="167"/>
      <c r="W105" s="167"/>
      <c r="X105" s="229"/>
      <c r="Y105" s="255"/>
      <c r="Z105" s="255"/>
      <c r="AA105" s="255"/>
      <c r="AB105" s="255"/>
      <c r="AC105" s="255"/>
      <c r="AD105" s="255"/>
      <c r="AE105" s="255"/>
      <c r="AF105" s="255"/>
      <c r="AG105" s="255"/>
      <c r="AH105" s="255"/>
      <c r="AI105" s="255"/>
      <c r="AJ105" s="255"/>
      <c r="AK105" s="255"/>
      <c r="AL105" s="255"/>
      <c r="AM105" s="255"/>
      <c r="AN105" s="255"/>
      <c r="AO105" s="255"/>
      <c r="AP105" s="255"/>
      <c r="AQ105" s="255"/>
      <c r="AR105" s="255"/>
      <c r="AS105" s="255"/>
      <c r="AT105" s="255"/>
      <c r="AU105" s="255"/>
      <c r="AV105" s="255"/>
      <c r="AW105" s="255"/>
      <c r="AX105" s="255"/>
      <c r="AY105" s="255"/>
      <c r="AZ105" s="255"/>
      <c r="BA105" s="255"/>
      <c r="BB105" s="255"/>
      <c r="BC105" s="255"/>
      <c r="BD105" s="255"/>
      <c r="BE105" s="255"/>
      <c r="BF105" s="255"/>
      <c r="BG105" s="255"/>
      <c r="BH105" s="255"/>
      <c r="BI105" s="255"/>
      <c r="BJ105" s="255"/>
      <c r="BK105" s="255"/>
      <c r="BL105" s="255"/>
      <c r="BM105" s="255"/>
      <c r="BN105" s="255"/>
      <c r="BO105" s="255"/>
      <c r="BP105" s="255"/>
      <c r="BQ105" s="255"/>
      <c r="BR105" s="255"/>
      <c r="BS105" s="255"/>
      <c r="BT105" s="255"/>
      <c r="BU105" s="255"/>
      <c r="BV105" s="255"/>
      <c r="BW105" s="255"/>
      <c r="BX105" s="255"/>
      <c r="BY105" s="255"/>
      <c r="BZ105" s="255"/>
      <c r="CA105" s="255"/>
      <c r="CB105" s="255"/>
      <c r="CC105" s="255"/>
      <c r="CD105" s="255"/>
      <c r="CE105" s="255"/>
      <c r="CF105" s="255"/>
      <c r="CG105" s="255"/>
      <c r="CH105" s="255"/>
      <c r="CI105" s="255"/>
      <c r="CJ105" s="255"/>
      <c r="CK105" s="255"/>
      <c r="CL105" s="255"/>
      <c r="CM105" s="255"/>
      <c r="CN105" s="255"/>
      <c r="CO105" s="255"/>
      <c r="CP105" s="255"/>
      <c r="CQ105" s="255"/>
      <c r="CR105" s="255"/>
      <c r="CS105" s="255"/>
      <c r="CT105" s="255"/>
      <c r="CU105" s="255"/>
      <c r="CV105" s="255"/>
      <c r="CW105" s="255"/>
      <c r="CX105" s="255"/>
      <c r="CY105" s="255"/>
      <c r="CZ105" s="255"/>
      <c r="DA105" s="255"/>
      <c r="DB105" s="255"/>
      <c r="DC105" s="255"/>
      <c r="DD105" s="255"/>
      <c r="DE105" s="255"/>
    </row>
    <row r="106" spans="2:109" s="165" customFormat="1" ht="12.75" customHeight="1">
      <c r="B106" s="166"/>
      <c r="C106" s="166"/>
      <c r="D106" s="166"/>
      <c r="E106" s="166"/>
      <c r="F106" s="166"/>
      <c r="G106" s="166"/>
      <c r="H106" s="166"/>
      <c r="I106" s="166"/>
      <c r="J106" s="166"/>
      <c r="K106" s="166"/>
      <c r="L106" s="167"/>
      <c r="M106" s="167"/>
      <c r="N106" s="167"/>
      <c r="O106" s="167"/>
      <c r="P106" s="166"/>
      <c r="Q106" s="166"/>
      <c r="R106" s="166" t="s">
        <v>283</v>
      </c>
      <c r="S106" s="166">
        <v>1</v>
      </c>
      <c r="T106" s="167"/>
      <c r="U106" s="167"/>
      <c r="V106" s="167"/>
      <c r="W106" s="167"/>
      <c r="X106" s="229"/>
      <c r="Y106" s="255"/>
      <c r="Z106" s="255"/>
      <c r="AA106" s="255"/>
      <c r="AB106" s="255"/>
      <c r="AC106" s="255"/>
      <c r="AD106" s="255"/>
      <c r="AE106" s="255"/>
      <c r="AF106" s="255"/>
      <c r="AG106" s="255"/>
      <c r="AH106" s="255"/>
      <c r="AI106" s="255"/>
      <c r="AJ106" s="255"/>
      <c r="AK106" s="255"/>
      <c r="AL106" s="255"/>
      <c r="AM106" s="255"/>
      <c r="AN106" s="255"/>
      <c r="AO106" s="255"/>
      <c r="AP106" s="255"/>
      <c r="AQ106" s="255"/>
      <c r="AR106" s="255"/>
      <c r="AS106" s="255"/>
      <c r="AT106" s="255"/>
      <c r="AU106" s="255"/>
      <c r="AV106" s="255"/>
      <c r="AW106" s="255"/>
      <c r="AX106" s="255"/>
      <c r="AY106" s="255"/>
      <c r="AZ106" s="255"/>
      <c r="BA106" s="255"/>
      <c r="BB106" s="255"/>
      <c r="BC106" s="255"/>
      <c r="BD106" s="255"/>
      <c r="BE106" s="255"/>
      <c r="BF106" s="255"/>
      <c r="BG106" s="255"/>
      <c r="BH106" s="255"/>
      <c r="BI106" s="255"/>
      <c r="BJ106" s="255"/>
      <c r="BK106" s="255"/>
      <c r="BL106" s="255"/>
      <c r="BM106" s="255"/>
      <c r="BN106" s="255"/>
      <c r="BO106" s="255"/>
      <c r="BP106" s="255"/>
      <c r="BQ106" s="255"/>
      <c r="BR106" s="255"/>
      <c r="BS106" s="255"/>
      <c r="BT106" s="255"/>
      <c r="BU106" s="255"/>
      <c r="BV106" s="255"/>
      <c r="BW106" s="255"/>
      <c r="BX106" s="255"/>
      <c r="BY106" s="255"/>
      <c r="BZ106" s="255"/>
      <c r="CA106" s="255"/>
      <c r="CB106" s="255"/>
      <c r="CC106" s="255"/>
      <c r="CD106" s="255"/>
      <c r="CE106" s="255"/>
      <c r="CF106" s="255"/>
      <c r="CG106" s="255"/>
      <c r="CH106" s="255"/>
      <c r="CI106" s="255"/>
      <c r="CJ106" s="255"/>
      <c r="CK106" s="255"/>
      <c r="CL106" s="255"/>
      <c r="CM106" s="255"/>
      <c r="CN106" s="255"/>
      <c r="CO106" s="255"/>
      <c r="CP106" s="255"/>
      <c r="CQ106" s="255"/>
      <c r="CR106" s="255"/>
      <c r="CS106" s="255"/>
      <c r="CT106" s="255"/>
      <c r="CU106" s="255"/>
      <c r="CV106" s="255"/>
      <c r="CW106" s="255"/>
      <c r="CX106" s="255"/>
      <c r="CY106" s="255"/>
      <c r="CZ106" s="255"/>
      <c r="DA106" s="255"/>
      <c r="DB106" s="255"/>
      <c r="DC106" s="255"/>
      <c r="DD106" s="255"/>
      <c r="DE106" s="255"/>
    </row>
    <row r="107" spans="2:109" s="165" customFormat="1" ht="12.75" customHeight="1"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167"/>
      <c r="M107" s="167"/>
      <c r="N107" s="167"/>
      <c r="O107" s="167"/>
      <c r="P107" s="166"/>
      <c r="Q107" s="166"/>
      <c r="R107" s="166" t="s">
        <v>284</v>
      </c>
      <c r="S107" s="166">
        <v>8</v>
      </c>
      <c r="T107" s="167"/>
      <c r="U107" s="167"/>
      <c r="V107" s="167"/>
      <c r="W107" s="167"/>
      <c r="X107" s="229"/>
      <c r="Y107" s="255"/>
      <c r="Z107" s="255"/>
      <c r="AA107" s="255"/>
      <c r="AB107" s="255"/>
      <c r="AC107" s="255"/>
      <c r="AD107" s="255"/>
      <c r="AE107" s="255"/>
      <c r="AF107" s="255"/>
      <c r="AG107" s="255"/>
      <c r="AH107" s="255"/>
      <c r="AI107" s="255"/>
      <c r="AJ107" s="255"/>
      <c r="AK107" s="255"/>
      <c r="AL107" s="255"/>
      <c r="AM107" s="255"/>
      <c r="AN107" s="255"/>
      <c r="AO107" s="255"/>
      <c r="AP107" s="255"/>
      <c r="AQ107" s="255"/>
      <c r="AR107" s="255"/>
      <c r="AS107" s="255"/>
      <c r="AT107" s="255"/>
      <c r="AU107" s="255"/>
      <c r="AV107" s="255"/>
      <c r="AW107" s="255"/>
      <c r="AX107" s="255"/>
      <c r="AY107" s="255"/>
      <c r="AZ107" s="255"/>
      <c r="BA107" s="255"/>
      <c r="BB107" s="255"/>
      <c r="BC107" s="255"/>
      <c r="BD107" s="255"/>
      <c r="BE107" s="255"/>
      <c r="BF107" s="255"/>
      <c r="BG107" s="255"/>
      <c r="BH107" s="255"/>
      <c r="BI107" s="255"/>
      <c r="BJ107" s="255"/>
      <c r="BK107" s="255"/>
      <c r="BL107" s="255"/>
      <c r="BM107" s="255"/>
      <c r="BN107" s="255"/>
      <c r="BO107" s="255"/>
      <c r="BP107" s="255"/>
      <c r="BQ107" s="255"/>
      <c r="BR107" s="255"/>
      <c r="BS107" s="255"/>
      <c r="BT107" s="255"/>
      <c r="BU107" s="255"/>
      <c r="BV107" s="255"/>
      <c r="BW107" s="255"/>
      <c r="BX107" s="255"/>
      <c r="BY107" s="255"/>
      <c r="BZ107" s="255"/>
      <c r="CA107" s="255"/>
      <c r="CB107" s="255"/>
      <c r="CC107" s="255"/>
      <c r="CD107" s="255"/>
      <c r="CE107" s="255"/>
      <c r="CF107" s="255"/>
      <c r="CG107" s="255"/>
      <c r="CH107" s="255"/>
      <c r="CI107" s="255"/>
      <c r="CJ107" s="255"/>
      <c r="CK107" s="255"/>
      <c r="CL107" s="255"/>
      <c r="CM107" s="255"/>
      <c r="CN107" s="255"/>
      <c r="CO107" s="255"/>
      <c r="CP107" s="255"/>
      <c r="CQ107" s="255"/>
      <c r="CR107" s="255"/>
      <c r="CS107" s="255"/>
      <c r="CT107" s="255"/>
      <c r="CU107" s="255"/>
      <c r="CV107" s="255"/>
      <c r="CW107" s="255"/>
      <c r="CX107" s="255"/>
      <c r="CY107" s="255"/>
      <c r="CZ107" s="255"/>
      <c r="DA107" s="255"/>
      <c r="DB107" s="255"/>
      <c r="DC107" s="255"/>
      <c r="DD107" s="255"/>
      <c r="DE107" s="255"/>
    </row>
    <row r="108" spans="2:109" s="165" customFormat="1" ht="12.75" customHeight="1">
      <c r="B108" s="166"/>
      <c r="C108" s="166"/>
      <c r="D108" s="166"/>
      <c r="E108" s="166"/>
      <c r="F108" s="166"/>
      <c r="G108" s="166"/>
      <c r="H108" s="166"/>
      <c r="I108" s="166"/>
      <c r="J108" s="166"/>
      <c r="K108" s="166"/>
      <c r="L108" s="167"/>
      <c r="M108" s="167"/>
      <c r="N108" s="167"/>
      <c r="O108" s="167"/>
      <c r="P108" s="166"/>
      <c r="Q108" s="166"/>
      <c r="R108" s="166" t="s">
        <v>285</v>
      </c>
      <c r="S108" s="166">
        <v>2</v>
      </c>
      <c r="T108" s="167"/>
      <c r="U108" s="167"/>
      <c r="V108" s="167"/>
      <c r="W108" s="167"/>
      <c r="X108" s="229"/>
      <c r="Y108" s="255"/>
      <c r="Z108" s="255"/>
      <c r="AA108" s="255"/>
      <c r="AB108" s="255"/>
      <c r="AC108" s="255"/>
      <c r="AD108" s="255"/>
      <c r="AE108" s="255"/>
      <c r="AF108" s="255"/>
      <c r="AG108" s="255"/>
      <c r="AH108" s="255"/>
      <c r="AI108" s="255"/>
      <c r="AJ108" s="255"/>
      <c r="AK108" s="255"/>
      <c r="AL108" s="255"/>
      <c r="AM108" s="255"/>
      <c r="AN108" s="255"/>
      <c r="AO108" s="255"/>
      <c r="AP108" s="255"/>
      <c r="AQ108" s="255"/>
      <c r="AR108" s="255"/>
      <c r="AS108" s="255"/>
      <c r="AT108" s="255"/>
      <c r="AU108" s="255"/>
      <c r="AV108" s="255"/>
      <c r="AW108" s="255"/>
      <c r="AX108" s="255"/>
      <c r="AY108" s="255"/>
      <c r="AZ108" s="255"/>
      <c r="BA108" s="255"/>
      <c r="BB108" s="255"/>
      <c r="BC108" s="255"/>
      <c r="BD108" s="255"/>
      <c r="BE108" s="255"/>
      <c r="BF108" s="255"/>
      <c r="BG108" s="255"/>
      <c r="BH108" s="255"/>
      <c r="BI108" s="255"/>
      <c r="BJ108" s="255"/>
      <c r="BK108" s="255"/>
      <c r="BL108" s="255"/>
      <c r="BM108" s="255"/>
      <c r="BN108" s="255"/>
      <c r="BO108" s="255"/>
      <c r="BP108" s="255"/>
      <c r="BQ108" s="255"/>
      <c r="BR108" s="255"/>
      <c r="BS108" s="255"/>
      <c r="BT108" s="255"/>
      <c r="BU108" s="255"/>
      <c r="BV108" s="255"/>
      <c r="BW108" s="255"/>
      <c r="BX108" s="255"/>
      <c r="BY108" s="255"/>
      <c r="BZ108" s="255"/>
      <c r="CA108" s="255"/>
      <c r="CB108" s="255"/>
      <c r="CC108" s="255"/>
      <c r="CD108" s="255"/>
      <c r="CE108" s="255"/>
      <c r="CF108" s="255"/>
      <c r="CG108" s="255"/>
      <c r="CH108" s="255"/>
      <c r="CI108" s="255"/>
      <c r="CJ108" s="255"/>
      <c r="CK108" s="255"/>
      <c r="CL108" s="255"/>
      <c r="CM108" s="255"/>
      <c r="CN108" s="255"/>
      <c r="CO108" s="255"/>
      <c r="CP108" s="255"/>
      <c r="CQ108" s="255"/>
      <c r="CR108" s="255"/>
      <c r="CS108" s="255"/>
      <c r="CT108" s="255"/>
      <c r="CU108" s="255"/>
      <c r="CV108" s="255"/>
      <c r="CW108" s="255"/>
      <c r="CX108" s="255"/>
      <c r="CY108" s="255"/>
      <c r="CZ108" s="255"/>
      <c r="DA108" s="255"/>
      <c r="DB108" s="255"/>
      <c r="DC108" s="255"/>
      <c r="DD108" s="255"/>
      <c r="DE108" s="255"/>
    </row>
    <row r="109" spans="2:109" s="165" customFormat="1" ht="12.75" customHeight="1">
      <c r="B109" s="166"/>
      <c r="C109" s="166"/>
      <c r="D109" s="166"/>
      <c r="E109" s="166"/>
      <c r="F109" s="166"/>
      <c r="G109" s="166"/>
      <c r="H109" s="166"/>
      <c r="I109" s="166"/>
      <c r="J109" s="166"/>
      <c r="K109" s="166"/>
      <c r="L109" s="167"/>
      <c r="M109" s="167"/>
      <c r="N109" s="167"/>
      <c r="O109" s="167"/>
      <c r="P109" s="166"/>
      <c r="Q109" s="166"/>
      <c r="R109" s="166" t="s">
        <v>286</v>
      </c>
      <c r="S109" s="166">
        <v>1</v>
      </c>
      <c r="T109" s="167"/>
      <c r="U109" s="167"/>
      <c r="V109" s="167"/>
      <c r="W109" s="167"/>
      <c r="X109" s="229"/>
      <c r="Y109" s="255"/>
      <c r="Z109" s="255"/>
      <c r="AA109" s="255"/>
      <c r="AB109" s="255"/>
      <c r="AC109" s="255"/>
      <c r="AD109" s="255"/>
      <c r="AE109" s="255"/>
      <c r="AF109" s="255"/>
      <c r="AG109" s="255"/>
      <c r="AH109" s="255"/>
      <c r="AI109" s="255"/>
      <c r="AJ109" s="255"/>
      <c r="AK109" s="255"/>
      <c r="AL109" s="255"/>
      <c r="AM109" s="255"/>
      <c r="AN109" s="255"/>
      <c r="AO109" s="255"/>
      <c r="AP109" s="255"/>
      <c r="AQ109" s="255"/>
      <c r="AR109" s="255"/>
      <c r="AS109" s="255"/>
      <c r="AT109" s="255"/>
      <c r="AU109" s="255"/>
      <c r="AV109" s="255"/>
      <c r="AW109" s="255"/>
      <c r="AX109" s="255"/>
      <c r="AY109" s="255"/>
      <c r="AZ109" s="255"/>
      <c r="BA109" s="255"/>
      <c r="BB109" s="255"/>
      <c r="BC109" s="255"/>
      <c r="BD109" s="255"/>
      <c r="BE109" s="255"/>
      <c r="BF109" s="255"/>
      <c r="BG109" s="255"/>
      <c r="BH109" s="255"/>
      <c r="BI109" s="255"/>
      <c r="BJ109" s="255"/>
      <c r="BK109" s="255"/>
      <c r="BL109" s="255"/>
      <c r="BM109" s="255"/>
      <c r="BN109" s="255"/>
      <c r="BO109" s="255"/>
      <c r="BP109" s="255"/>
      <c r="BQ109" s="255"/>
      <c r="BR109" s="255"/>
      <c r="BS109" s="255"/>
      <c r="BT109" s="255"/>
      <c r="BU109" s="255"/>
      <c r="BV109" s="255"/>
      <c r="BW109" s="255"/>
      <c r="BX109" s="255"/>
      <c r="BY109" s="255"/>
      <c r="BZ109" s="255"/>
      <c r="CA109" s="255"/>
      <c r="CB109" s="255"/>
      <c r="CC109" s="255"/>
      <c r="CD109" s="255"/>
      <c r="CE109" s="255"/>
      <c r="CF109" s="255"/>
      <c r="CG109" s="255"/>
      <c r="CH109" s="255"/>
      <c r="CI109" s="255"/>
      <c r="CJ109" s="255"/>
      <c r="CK109" s="255"/>
      <c r="CL109" s="255"/>
      <c r="CM109" s="255"/>
      <c r="CN109" s="255"/>
      <c r="CO109" s="255"/>
      <c r="CP109" s="255"/>
      <c r="CQ109" s="255"/>
      <c r="CR109" s="255"/>
      <c r="CS109" s="255"/>
      <c r="CT109" s="255"/>
      <c r="CU109" s="255"/>
      <c r="CV109" s="255"/>
      <c r="CW109" s="255"/>
      <c r="CX109" s="255"/>
      <c r="CY109" s="255"/>
      <c r="CZ109" s="255"/>
      <c r="DA109" s="255"/>
      <c r="DB109" s="255"/>
      <c r="DC109" s="255"/>
      <c r="DD109" s="255"/>
      <c r="DE109" s="255"/>
    </row>
    <row r="110" spans="2:109" s="165" customFormat="1" ht="12.75" customHeight="1">
      <c r="B110" s="166"/>
      <c r="C110" s="166"/>
      <c r="D110" s="166"/>
      <c r="E110" s="166"/>
      <c r="F110" s="166"/>
      <c r="G110" s="166"/>
      <c r="H110" s="166"/>
      <c r="I110" s="166"/>
      <c r="J110" s="166"/>
      <c r="K110" s="166"/>
      <c r="L110" s="167"/>
      <c r="M110" s="167"/>
      <c r="N110" s="167"/>
      <c r="O110" s="167"/>
      <c r="P110" s="166"/>
      <c r="Q110" s="166"/>
      <c r="R110" s="166" t="s">
        <v>287</v>
      </c>
      <c r="S110" s="166">
        <v>1</v>
      </c>
      <c r="T110" s="167"/>
      <c r="U110" s="167"/>
      <c r="V110" s="167"/>
      <c r="W110" s="167"/>
      <c r="X110" s="229"/>
      <c r="Y110" s="255"/>
      <c r="Z110" s="255"/>
      <c r="AA110" s="255"/>
      <c r="AB110" s="255"/>
      <c r="AC110" s="255"/>
      <c r="AD110" s="255"/>
      <c r="AE110" s="255"/>
      <c r="AF110" s="255"/>
      <c r="AG110" s="255"/>
      <c r="AH110" s="255"/>
      <c r="AI110" s="255"/>
      <c r="AJ110" s="255"/>
      <c r="AK110" s="255"/>
      <c r="AL110" s="255"/>
      <c r="AM110" s="255"/>
      <c r="AN110" s="255"/>
      <c r="AO110" s="255"/>
      <c r="AP110" s="255"/>
      <c r="AQ110" s="255"/>
      <c r="AR110" s="255"/>
      <c r="AS110" s="255"/>
      <c r="AT110" s="255"/>
      <c r="AU110" s="255"/>
      <c r="AV110" s="255"/>
      <c r="AW110" s="255"/>
      <c r="AX110" s="255"/>
      <c r="AY110" s="255"/>
      <c r="AZ110" s="255"/>
      <c r="BA110" s="255"/>
      <c r="BB110" s="255"/>
      <c r="BC110" s="255"/>
      <c r="BD110" s="255"/>
      <c r="BE110" s="255"/>
      <c r="BF110" s="255"/>
      <c r="BG110" s="255"/>
      <c r="BH110" s="255"/>
      <c r="BI110" s="255"/>
      <c r="BJ110" s="255"/>
      <c r="BK110" s="255"/>
      <c r="BL110" s="255"/>
      <c r="BM110" s="255"/>
      <c r="BN110" s="255"/>
      <c r="BO110" s="255"/>
      <c r="BP110" s="255"/>
      <c r="BQ110" s="255"/>
      <c r="BR110" s="255"/>
      <c r="BS110" s="255"/>
      <c r="BT110" s="255"/>
      <c r="BU110" s="255"/>
      <c r="BV110" s="255"/>
      <c r="BW110" s="255"/>
      <c r="BX110" s="255"/>
      <c r="BY110" s="255"/>
      <c r="BZ110" s="255"/>
      <c r="CA110" s="255"/>
      <c r="CB110" s="255"/>
      <c r="CC110" s="255"/>
      <c r="CD110" s="255"/>
      <c r="CE110" s="255"/>
      <c r="CF110" s="255"/>
      <c r="CG110" s="255"/>
      <c r="CH110" s="255"/>
      <c r="CI110" s="255"/>
      <c r="CJ110" s="255"/>
      <c r="CK110" s="255"/>
      <c r="CL110" s="255"/>
      <c r="CM110" s="255"/>
      <c r="CN110" s="255"/>
      <c r="CO110" s="255"/>
      <c r="CP110" s="255"/>
      <c r="CQ110" s="255"/>
      <c r="CR110" s="255"/>
      <c r="CS110" s="255"/>
      <c r="CT110" s="255"/>
      <c r="CU110" s="255"/>
      <c r="CV110" s="255"/>
      <c r="CW110" s="255"/>
      <c r="CX110" s="255"/>
      <c r="CY110" s="255"/>
      <c r="CZ110" s="255"/>
      <c r="DA110" s="255"/>
      <c r="DB110" s="255"/>
      <c r="DC110" s="255"/>
      <c r="DD110" s="255"/>
      <c r="DE110" s="255"/>
    </row>
    <row r="111" spans="2:109" s="165" customFormat="1" ht="12.75" customHeight="1">
      <c r="B111" s="166"/>
      <c r="C111" s="166"/>
      <c r="D111" s="166"/>
      <c r="E111" s="166"/>
      <c r="F111" s="166"/>
      <c r="G111" s="166"/>
      <c r="H111" s="166"/>
      <c r="I111" s="166"/>
      <c r="J111" s="166"/>
      <c r="K111" s="166"/>
      <c r="L111" s="167"/>
      <c r="M111" s="167"/>
      <c r="N111" s="167"/>
      <c r="O111" s="167"/>
      <c r="P111" s="166"/>
      <c r="Q111" s="166"/>
      <c r="R111" s="166" t="s">
        <v>288</v>
      </c>
      <c r="S111" s="166">
        <v>2</v>
      </c>
      <c r="T111" s="167"/>
      <c r="U111" s="167"/>
      <c r="V111" s="167"/>
      <c r="W111" s="167"/>
      <c r="X111" s="229"/>
      <c r="Y111" s="255"/>
      <c r="Z111" s="255"/>
      <c r="AA111" s="255"/>
      <c r="AB111" s="255"/>
      <c r="AC111" s="255"/>
      <c r="AD111" s="255"/>
      <c r="AE111" s="255"/>
      <c r="AF111" s="255"/>
      <c r="AG111" s="255"/>
      <c r="AH111" s="255"/>
      <c r="AI111" s="255"/>
      <c r="AJ111" s="255"/>
      <c r="AK111" s="255"/>
      <c r="AL111" s="255"/>
      <c r="AM111" s="255"/>
      <c r="AN111" s="255"/>
      <c r="AO111" s="255"/>
      <c r="AP111" s="255"/>
      <c r="AQ111" s="255"/>
      <c r="AR111" s="255"/>
      <c r="AS111" s="255"/>
      <c r="AT111" s="255"/>
      <c r="AU111" s="255"/>
      <c r="AV111" s="255"/>
      <c r="AW111" s="255"/>
      <c r="AX111" s="255"/>
      <c r="AY111" s="255"/>
      <c r="AZ111" s="255"/>
      <c r="BA111" s="255"/>
      <c r="BB111" s="255"/>
      <c r="BC111" s="255"/>
      <c r="BD111" s="255"/>
      <c r="BE111" s="255"/>
      <c r="BF111" s="255"/>
      <c r="BG111" s="255"/>
      <c r="BH111" s="255"/>
      <c r="BI111" s="255"/>
      <c r="BJ111" s="255"/>
      <c r="BK111" s="255"/>
      <c r="BL111" s="255"/>
      <c r="BM111" s="255"/>
      <c r="BN111" s="255"/>
      <c r="BO111" s="255"/>
      <c r="BP111" s="255"/>
      <c r="BQ111" s="255"/>
      <c r="BR111" s="255"/>
      <c r="BS111" s="255"/>
      <c r="BT111" s="255"/>
      <c r="BU111" s="255"/>
      <c r="BV111" s="255"/>
      <c r="BW111" s="255"/>
      <c r="BX111" s="255"/>
      <c r="BY111" s="255"/>
      <c r="BZ111" s="255"/>
      <c r="CA111" s="255"/>
      <c r="CB111" s="255"/>
      <c r="CC111" s="255"/>
      <c r="CD111" s="255"/>
      <c r="CE111" s="255"/>
      <c r="CF111" s="255"/>
      <c r="CG111" s="255"/>
      <c r="CH111" s="255"/>
      <c r="CI111" s="255"/>
      <c r="CJ111" s="255"/>
      <c r="CK111" s="255"/>
      <c r="CL111" s="255"/>
      <c r="CM111" s="255"/>
      <c r="CN111" s="255"/>
      <c r="CO111" s="255"/>
      <c r="CP111" s="255"/>
      <c r="CQ111" s="255"/>
      <c r="CR111" s="255"/>
      <c r="CS111" s="255"/>
      <c r="CT111" s="255"/>
      <c r="CU111" s="255"/>
      <c r="CV111" s="255"/>
      <c r="CW111" s="255"/>
      <c r="CX111" s="255"/>
      <c r="CY111" s="255"/>
      <c r="CZ111" s="255"/>
      <c r="DA111" s="255"/>
      <c r="DB111" s="255"/>
      <c r="DC111" s="255"/>
      <c r="DD111" s="255"/>
      <c r="DE111" s="255"/>
    </row>
    <row r="112" spans="2:109" s="165" customFormat="1" ht="12.75" customHeight="1">
      <c r="B112" s="166"/>
      <c r="C112" s="166"/>
      <c r="D112" s="166"/>
      <c r="E112" s="166"/>
      <c r="F112" s="166"/>
      <c r="G112" s="166"/>
      <c r="H112" s="166"/>
      <c r="I112" s="166"/>
      <c r="J112" s="166"/>
      <c r="K112" s="166"/>
      <c r="L112" s="167"/>
      <c r="M112" s="167"/>
      <c r="N112" s="167"/>
      <c r="O112" s="167"/>
      <c r="P112" s="166"/>
      <c r="Q112" s="166"/>
      <c r="R112" s="166" t="s">
        <v>289</v>
      </c>
      <c r="S112" s="166">
        <v>2</v>
      </c>
      <c r="T112" s="167"/>
      <c r="U112" s="167"/>
      <c r="V112" s="167"/>
      <c r="W112" s="167"/>
      <c r="X112" s="229"/>
      <c r="Y112" s="255"/>
      <c r="Z112" s="255"/>
      <c r="AA112" s="255"/>
      <c r="AB112" s="255"/>
      <c r="AC112" s="255"/>
      <c r="AD112" s="255"/>
      <c r="AE112" s="255"/>
      <c r="AF112" s="255"/>
      <c r="AG112" s="255"/>
      <c r="AH112" s="255"/>
      <c r="AI112" s="255"/>
      <c r="AJ112" s="255"/>
      <c r="AK112" s="255"/>
      <c r="AL112" s="255"/>
      <c r="AM112" s="255"/>
      <c r="AN112" s="255"/>
      <c r="AO112" s="255"/>
      <c r="AP112" s="255"/>
      <c r="AQ112" s="255"/>
      <c r="AR112" s="255"/>
      <c r="AS112" s="255"/>
      <c r="AT112" s="255"/>
      <c r="AU112" s="255"/>
      <c r="AV112" s="255"/>
      <c r="AW112" s="255"/>
      <c r="AX112" s="255"/>
      <c r="AY112" s="255"/>
      <c r="AZ112" s="255"/>
      <c r="BA112" s="255"/>
      <c r="BB112" s="255"/>
      <c r="BC112" s="255"/>
      <c r="BD112" s="255"/>
      <c r="BE112" s="255"/>
      <c r="BF112" s="255"/>
      <c r="BG112" s="255"/>
      <c r="BH112" s="255"/>
      <c r="BI112" s="255"/>
      <c r="BJ112" s="255"/>
      <c r="BK112" s="255"/>
      <c r="BL112" s="255"/>
      <c r="BM112" s="255"/>
      <c r="BN112" s="255"/>
      <c r="BO112" s="255"/>
      <c r="BP112" s="255"/>
      <c r="BQ112" s="255"/>
      <c r="BR112" s="255"/>
      <c r="BS112" s="255"/>
      <c r="BT112" s="255"/>
      <c r="BU112" s="255"/>
      <c r="BV112" s="255"/>
      <c r="BW112" s="255"/>
      <c r="BX112" s="255"/>
      <c r="BY112" s="255"/>
      <c r="BZ112" s="255"/>
      <c r="CA112" s="255"/>
      <c r="CB112" s="255"/>
      <c r="CC112" s="255"/>
      <c r="CD112" s="255"/>
      <c r="CE112" s="255"/>
      <c r="CF112" s="255"/>
      <c r="CG112" s="255"/>
      <c r="CH112" s="255"/>
      <c r="CI112" s="255"/>
      <c r="CJ112" s="255"/>
      <c r="CK112" s="255"/>
      <c r="CL112" s="255"/>
      <c r="CM112" s="255"/>
      <c r="CN112" s="255"/>
      <c r="CO112" s="255"/>
      <c r="CP112" s="255"/>
      <c r="CQ112" s="255"/>
      <c r="CR112" s="255"/>
      <c r="CS112" s="255"/>
      <c r="CT112" s="255"/>
      <c r="CU112" s="255"/>
      <c r="CV112" s="255"/>
      <c r="CW112" s="255"/>
      <c r="CX112" s="255"/>
      <c r="CY112" s="255"/>
      <c r="CZ112" s="255"/>
      <c r="DA112" s="255"/>
      <c r="DB112" s="255"/>
      <c r="DC112" s="255"/>
      <c r="DD112" s="255"/>
      <c r="DE112" s="255"/>
    </row>
    <row r="113" spans="2:109" s="165" customFormat="1" ht="12.75" customHeight="1">
      <c r="B113" s="166"/>
      <c r="C113" s="166"/>
      <c r="D113" s="166"/>
      <c r="E113" s="166"/>
      <c r="F113" s="166"/>
      <c r="G113" s="166"/>
      <c r="H113" s="166"/>
      <c r="I113" s="166"/>
      <c r="J113" s="166"/>
      <c r="K113" s="166"/>
      <c r="L113" s="167"/>
      <c r="M113" s="167"/>
      <c r="N113" s="167"/>
      <c r="O113" s="167"/>
      <c r="P113" s="166"/>
      <c r="Q113" s="166"/>
      <c r="R113" s="166" t="s">
        <v>290</v>
      </c>
      <c r="S113" s="166">
        <v>2</v>
      </c>
      <c r="T113" s="167"/>
      <c r="U113" s="167"/>
      <c r="V113" s="167"/>
      <c r="W113" s="167"/>
      <c r="X113" s="229"/>
      <c r="Y113" s="255"/>
      <c r="Z113" s="255"/>
      <c r="AA113" s="255"/>
      <c r="AB113" s="255"/>
      <c r="AC113" s="255"/>
      <c r="AD113" s="255"/>
      <c r="AE113" s="255"/>
      <c r="AF113" s="255"/>
      <c r="AG113" s="255"/>
      <c r="AH113" s="255"/>
      <c r="AI113" s="255"/>
      <c r="AJ113" s="255"/>
      <c r="AK113" s="255"/>
      <c r="AL113" s="255"/>
      <c r="AM113" s="255"/>
      <c r="AN113" s="255"/>
      <c r="AO113" s="255"/>
      <c r="AP113" s="255"/>
      <c r="AQ113" s="255"/>
      <c r="AR113" s="255"/>
      <c r="AS113" s="255"/>
      <c r="AT113" s="255"/>
      <c r="AU113" s="255"/>
      <c r="AV113" s="255"/>
      <c r="AW113" s="255"/>
      <c r="AX113" s="255"/>
      <c r="AY113" s="255"/>
      <c r="AZ113" s="255"/>
      <c r="BA113" s="255"/>
      <c r="BB113" s="255"/>
      <c r="BC113" s="255"/>
      <c r="BD113" s="255"/>
      <c r="BE113" s="255"/>
      <c r="BF113" s="255"/>
      <c r="BG113" s="255"/>
      <c r="BH113" s="255"/>
      <c r="BI113" s="255"/>
      <c r="BJ113" s="255"/>
      <c r="BK113" s="255"/>
      <c r="BL113" s="255"/>
      <c r="BM113" s="255"/>
      <c r="BN113" s="255"/>
      <c r="BO113" s="255"/>
      <c r="BP113" s="255"/>
      <c r="BQ113" s="255"/>
      <c r="BR113" s="255"/>
      <c r="BS113" s="255"/>
      <c r="BT113" s="255"/>
      <c r="BU113" s="255"/>
      <c r="BV113" s="255"/>
      <c r="BW113" s="255"/>
      <c r="BX113" s="255"/>
      <c r="BY113" s="255"/>
      <c r="BZ113" s="255"/>
      <c r="CA113" s="255"/>
      <c r="CB113" s="255"/>
      <c r="CC113" s="255"/>
      <c r="CD113" s="255"/>
      <c r="CE113" s="255"/>
      <c r="CF113" s="255"/>
      <c r="CG113" s="255"/>
      <c r="CH113" s="255"/>
      <c r="CI113" s="255"/>
      <c r="CJ113" s="255"/>
      <c r="CK113" s="255"/>
      <c r="CL113" s="255"/>
      <c r="CM113" s="255"/>
      <c r="CN113" s="255"/>
      <c r="CO113" s="255"/>
      <c r="CP113" s="255"/>
      <c r="CQ113" s="255"/>
      <c r="CR113" s="255"/>
      <c r="CS113" s="255"/>
      <c r="CT113" s="255"/>
      <c r="CU113" s="255"/>
      <c r="CV113" s="255"/>
      <c r="CW113" s="255"/>
      <c r="CX113" s="255"/>
      <c r="CY113" s="255"/>
      <c r="CZ113" s="255"/>
      <c r="DA113" s="255"/>
      <c r="DB113" s="255"/>
      <c r="DC113" s="255"/>
      <c r="DD113" s="255"/>
      <c r="DE113" s="255"/>
    </row>
    <row r="114" spans="2:109" s="165" customFormat="1" ht="12.75" customHeight="1">
      <c r="B114" s="166"/>
      <c r="C114" s="166"/>
      <c r="D114" s="166"/>
      <c r="E114" s="166"/>
      <c r="F114" s="166"/>
      <c r="G114" s="166"/>
      <c r="H114" s="166"/>
      <c r="I114" s="166"/>
      <c r="J114" s="166"/>
      <c r="K114" s="166"/>
      <c r="L114" s="167"/>
      <c r="M114" s="167"/>
      <c r="N114" s="167"/>
      <c r="O114" s="167"/>
      <c r="P114" s="166"/>
      <c r="Q114" s="166"/>
      <c r="R114" s="166" t="s">
        <v>291</v>
      </c>
      <c r="S114" s="166">
        <v>1</v>
      </c>
      <c r="T114" s="167"/>
      <c r="U114" s="167"/>
      <c r="V114" s="167"/>
      <c r="W114" s="167"/>
      <c r="X114" s="229"/>
      <c r="Y114" s="255"/>
      <c r="Z114" s="255"/>
      <c r="AA114" s="255"/>
      <c r="AB114" s="255"/>
      <c r="AC114" s="255"/>
      <c r="AD114" s="255"/>
      <c r="AE114" s="255"/>
      <c r="AF114" s="255"/>
      <c r="AG114" s="255"/>
      <c r="AH114" s="255"/>
      <c r="AI114" s="255"/>
      <c r="AJ114" s="255"/>
      <c r="AK114" s="255"/>
      <c r="AL114" s="255"/>
      <c r="AM114" s="255"/>
      <c r="AN114" s="255"/>
      <c r="AO114" s="255"/>
      <c r="AP114" s="255"/>
      <c r="AQ114" s="255"/>
      <c r="AR114" s="255"/>
      <c r="AS114" s="255"/>
      <c r="AT114" s="255"/>
      <c r="AU114" s="255"/>
      <c r="AV114" s="255"/>
      <c r="AW114" s="255"/>
      <c r="AX114" s="255"/>
      <c r="AY114" s="255"/>
      <c r="AZ114" s="255"/>
      <c r="BA114" s="255"/>
      <c r="BB114" s="255"/>
      <c r="BC114" s="255"/>
      <c r="BD114" s="255"/>
      <c r="BE114" s="255"/>
      <c r="BF114" s="255"/>
      <c r="BG114" s="255"/>
      <c r="BH114" s="255"/>
      <c r="BI114" s="255"/>
      <c r="BJ114" s="255"/>
      <c r="BK114" s="255"/>
      <c r="BL114" s="255"/>
      <c r="BM114" s="255"/>
      <c r="BN114" s="255"/>
      <c r="BO114" s="255"/>
      <c r="BP114" s="255"/>
      <c r="BQ114" s="255"/>
      <c r="BR114" s="255"/>
      <c r="BS114" s="255"/>
      <c r="BT114" s="255"/>
      <c r="BU114" s="255"/>
      <c r="BV114" s="255"/>
      <c r="BW114" s="255"/>
      <c r="BX114" s="255"/>
      <c r="BY114" s="255"/>
      <c r="BZ114" s="255"/>
      <c r="CA114" s="255"/>
      <c r="CB114" s="255"/>
      <c r="CC114" s="255"/>
      <c r="CD114" s="255"/>
      <c r="CE114" s="255"/>
      <c r="CF114" s="255"/>
      <c r="CG114" s="255"/>
      <c r="CH114" s="255"/>
      <c r="CI114" s="255"/>
      <c r="CJ114" s="255"/>
      <c r="CK114" s="255"/>
      <c r="CL114" s="255"/>
      <c r="CM114" s="255"/>
      <c r="CN114" s="255"/>
      <c r="CO114" s="255"/>
      <c r="CP114" s="255"/>
      <c r="CQ114" s="255"/>
      <c r="CR114" s="255"/>
      <c r="CS114" s="255"/>
      <c r="CT114" s="255"/>
      <c r="CU114" s="255"/>
      <c r="CV114" s="255"/>
      <c r="CW114" s="255"/>
      <c r="CX114" s="255"/>
      <c r="CY114" s="255"/>
      <c r="CZ114" s="255"/>
      <c r="DA114" s="255"/>
      <c r="DB114" s="255"/>
      <c r="DC114" s="255"/>
      <c r="DD114" s="255"/>
      <c r="DE114" s="255"/>
    </row>
    <row r="115" spans="2:109" s="165" customFormat="1" ht="12.75" customHeight="1">
      <c r="B115" s="166"/>
      <c r="C115" s="166"/>
      <c r="D115" s="166"/>
      <c r="E115" s="166"/>
      <c r="F115" s="166"/>
      <c r="G115" s="166"/>
      <c r="H115" s="166"/>
      <c r="I115" s="166"/>
      <c r="J115" s="166"/>
      <c r="K115" s="166"/>
      <c r="L115" s="167"/>
      <c r="M115" s="167"/>
      <c r="N115" s="167"/>
      <c r="O115" s="167"/>
      <c r="P115" s="166"/>
      <c r="Q115" s="166"/>
      <c r="R115" s="166" t="s">
        <v>292</v>
      </c>
      <c r="S115" s="166">
        <v>6</v>
      </c>
      <c r="T115" s="167"/>
      <c r="U115" s="167"/>
      <c r="V115" s="167"/>
      <c r="W115" s="167"/>
      <c r="X115" s="229"/>
      <c r="Y115" s="255"/>
      <c r="Z115" s="255"/>
      <c r="AA115" s="255"/>
      <c r="AB115" s="255"/>
      <c r="AC115" s="255"/>
      <c r="AD115" s="255"/>
      <c r="AE115" s="255"/>
      <c r="AF115" s="255"/>
      <c r="AG115" s="255"/>
      <c r="AH115" s="255"/>
      <c r="AI115" s="255"/>
      <c r="AJ115" s="255"/>
      <c r="AK115" s="255"/>
      <c r="AL115" s="255"/>
      <c r="AM115" s="255"/>
      <c r="AN115" s="255"/>
      <c r="AO115" s="255"/>
      <c r="AP115" s="255"/>
      <c r="AQ115" s="255"/>
      <c r="AR115" s="255"/>
      <c r="AS115" s="255"/>
      <c r="AT115" s="255"/>
      <c r="AU115" s="255"/>
      <c r="AV115" s="255"/>
      <c r="AW115" s="255"/>
      <c r="AX115" s="255"/>
      <c r="AY115" s="255"/>
      <c r="AZ115" s="255"/>
      <c r="BA115" s="255"/>
      <c r="BB115" s="255"/>
      <c r="BC115" s="255"/>
      <c r="BD115" s="255"/>
      <c r="BE115" s="255"/>
      <c r="BF115" s="255"/>
      <c r="BG115" s="255"/>
      <c r="BH115" s="255"/>
      <c r="BI115" s="255"/>
      <c r="BJ115" s="255"/>
      <c r="BK115" s="255"/>
      <c r="BL115" s="255"/>
      <c r="BM115" s="255"/>
      <c r="BN115" s="255"/>
      <c r="BO115" s="255"/>
      <c r="BP115" s="255"/>
      <c r="BQ115" s="255"/>
      <c r="BR115" s="255"/>
      <c r="BS115" s="255"/>
      <c r="BT115" s="255"/>
      <c r="BU115" s="255"/>
      <c r="BV115" s="255"/>
      <c r="BW115" s="255"/>
      <c r="BX115" s="255"/>
      <c r="BY115" s="255"/>
      <c r="BZ115" s="255"/>
      <c r="CA115" s="255"/>
      <c r="CB115" s="255"/>
      <c r="CC115" s="255"/>
      <c r="CD115" s="255"/>
      <c r="CE115" s="255"/>
      <c r="CF115" s="255"/>
      <c r="CG115" s="255"/>
      <c r="CH115" s="255"/>
      <c r="CI115" s="255"/>
      <c r="CJ115" s="255"/>
      <c r="CK115" s="255"/>
      <c r="CL115" s="255"/>
      <c r="CM115" s="255"/>
      <c r="CN115" s="255"/>
      <c r="CO115" s="255"/>
      <c r="CP115" s="255"/>
      <c r="CQ115" s="255"/>
      <c r="CR115" s="255"/>
      <c r="CS115" s="255"/>
      <c r="CT115" s="255"/>
      <c r="CU115" s="255"/>
      <c r="CV115" s="255"/>
      <c r="CW115" s="255"/>
      <c r="CX115" s="255"/>
      <c r="CY115" s="255"/>
      <c r="CZ115" s="255"/>
      <c r="DA115" s="255"/>
      <c r="DB115" s="255"/>
      <c r="DC115" s="255"/>
      <c r="DD115" s="255"/>
      <c r="DE115" s="255"/>
    </row>
    <row r="116" spans="2:109" s="165" customFormat="1" ht="12.75" customHeight="1">
      <c r="B116" s="166"/>
      <c r="C116" s="166"/>
      <c r="D116" s="166"/>
      <c r="E116" s="166"/>
      <c r="F116" s="166"/>
      <c r="G116" s="166"/>
      <c r="H116" s="166"/>
      <c r="I116" s="166"/>
      <c r="J116" s="166"/>
      <c r="K116" s="166"/>
      <c r="L116" s="167"/>
      <c r="M116" s="167"/>
      <c r="N116" s="167"/>
      <c r="O116" s="167"/>
      <c r="P116" s="166"/>
      <c r="Q116" s="166"/>
      <c r="R116" s="166" t="s">
        <v>293</v>
      </c>
      <c r="S116" s="166">
        <v>4</v>
      </c>
      <c r="T116" s="167"/>
      <c r="U116" s="167"/>
      <c r="V116" s="167"/>
      <c r="W116" s="167"/>
      <c r="X116" s="229"/>
      <c r="Y116" s="255"/>
      <c r="Z116" s="255"/>
      <c r="AA116" s="255"/>
      <c r="AB116" s="255"/>
      <c r="AC116" s="255"/>
      <c r="AD116" s="255"/>
      <c r="AE116" s="255"/>
      <c r="AF116" s="255"/>
      <c r="AG116" s="255"/>
      <c r="AH116" s="255"/>
      <c r="AI116" s="255"/>
      <c r="AJ116" s="255"/>
      <c r="AK116" s="255"/>
      <c r="AL116" s="255"/>
      <c r="AM116" s="255"/>
      <c r="AN116" s="255"/>
      <c r="AO116" s="255"/>
      <c r="AP116" s="255"/>
      <c r="AQ116" s="255"/>
      <c r="AR116" s="255"/>
      <c r="AS116" s="255"/>
      <c r="AT116" s="255"/>
      <c r="AU116" s="255"/>
      <c r="AV116" s="255"/>
      <c r="AW116" s="255"/>
      <c r="AX116" s="255"/>
      <c r="AY116" s="255"/>
      <c r="AZ116" s="255"/>
      <c r="BA116" s="255"/>
      <c r="BB116" s="255"/>
      <c r="BC116" s="255"/>
      <c r="BD116" s="255"/>
      <c r="BE116" s="255"/>
      <c r="BF116" s="255"/>
      <c r="BG116" s="255"/>
      <c r="BH116" s="255"/>
      <c r="BI116" s="255"/>
      <c r="BJ116" s="255"/>
      <c r="BK116" s="255"/>
      <c r="BL116" s="255"/>
      <c r="BM116" s="255"/>
      <c r="BN116" s="255"/>
      <c r="BO116" s="255"/>
      <c r="BP116" s="255"/>
      <c r="BQ116" s="255"/>
      <c r="BR116" s="255"/>
      <c r="BS116" s="255"/>
      <c r="BT116" s="255"/>
      <c r="BU116" s="255"/>
      <c r="BV116" s="255"/>
      <c r="BW116" s="255"/>
      <c r="BX116" s="255"/>
      <c r="BY116" s="255"/>
      <c r="BZ116" s="255"/>
      <c r="CA116" s="255"/>
      <c r="CB116" s="255"/>
      <c r="CC116" s="255"/>
      <c r="CD116" s="255"/>
      <c r="CE116" s="255"/>
      <c r="CF116" s="255"/>
      <c r="CG116" s="255"/>
      <c r="CH116" s="255"/>
      <c r="CI116" s="255"/>
      <c r="CJ116" s="255"/>
      <c r="CK116" s="255"/>
      <c r="CL116" s="255"/>
      <c r="CM116" s="255"/>
      <c r="CN116" s="255"/>
      <c r="CO116" s="255"/>
      <c r="CP116" s="255"/>
      <c r="CQ116" s="255"/>
      <c r="CR116" s="255"/>
      <c r="CS116" s="255"/>
      <c r="CT116" s="255"/>
      <c r="CU116" s="255"/>
      <c r="CV116" s="255"/>
      <c r="CW116" s="255"/>
      <c r="CX116" s="255"/>
      <c r="CY116" s="255"/>
      <c r="CZ116" s="255"/>
      <c r="DA116" s="255"/>
      <c r="DB116" s="255"/>
      <c r="DC116" s="255"/>
      <c r="DD116" s="255"/>
      <c r="DE116" s="255"/>
    </row>
    <row r="117" spans="2:109" s="165" customFormat="1" ht="12.75" customHeight="1">
      <c r="B117" s="166"/>
      <c r="C117" s="166"/>
      <c r="D117" s="166"/>
      <c r="E117" s="166"/>
      <c r="F117" s="166"/>
      <c r="G117" s="166"/>
      <c r="H117" s="166"/>
      <c r="I117" s="166"/>
      <c r="J117" s="166"/>
      <c r="K117" s="166"/>
      <c r="L117" s="167"/>
      <c r="M117" s="167"/>
      <c r="N117" s="167"/>
      <c r="O117" s="167"/>
      <c r="P117" s="166"/>
      <c r="Q117" s="166"/>
      <c r="R117" s="166" t="s">
        <v>294</v>
      </c>
      <c r="S117" s="166">
        <v>3</v>
      </c>
      <c r="T117" s="167"/>
      <c r="U117" s="167"/>
      <c r="V117" s="167"/>
      <c r="W117" s="167"/>
      <c r="X117" s="229"/>
      <c r="Y117" s="255"/>
      <c r="Z117" s="255"/>
      <c r="AA117" s="255"/>
      <c r="AB117" s="255"/>
      <c r="AC117" s="255"/>
      <c r="AD117" s="255"/>
      <c r="AE117" s="255"/>
      <c r="AF117" s="255"/>
      <c r="AG117" s="255"/>
      <c r="AH117" s="255"/>
      <c r="AI117" s="255"/>
      <c r="AJ117" s="255"/>
      <c r="AK117" s="255"/>
      <c r="AL117" s="255"/>
      <c r="AM117" s="255"/>
      <c r="AN117" s="255"/>
      <c r="AO117" s="255"/>
      <c r="AP117" s="255"/>
      <c r="AQ117" s="255"/>
      <c r="AR117" s="255"/>
      <c r="AS117" s="255"/>
      <c r="AT117" s="255"/>
      <c r="AU117" s="255"/>
      <c r="AV117" s="255"/>
      <c r="AW117" s="255"/>
      <c r="AX117" s="255"/>
      <c r="AY117" s="255"/>
      <c r="AZ117" s="255"/>
      <c r="BA117" s="255"/>
      <c r="BB117" s="255"/>
      <c r="BC117" s="255"/>
      <c r="BD117" s="255"/>
      <c r="BE117" s="255"/>
      <c r="BF117" s="255"/>
      <c r="BG117" s="255"/>
      <c r="BH117" s="255"/>
      <c r="BI117" s="255"/>
      <c r="BJ117" s="255"/>
      <c r="BK117" s="255"/>
      <c r="BL117" s="255"/>
      <c r="BM117" s="255"/>
      <c r="BN117" s="255"/>
      <c r="BO117" s="255"/>
      <c r="BP117" s="255"/>
      <c r="BQ117" s="255"/>
      <c r="BR117" s="255"/>
      <c r="BS117" s="255"/>
      <c r="BT117" s="255"/>
      <c r="BU117" s="255"/>
      <c r="BV117" s="255"/>
      <c r="BW117" s="255"/>
      <c r="BX117" s="255"/>
      <c r="BY117" s="255"/>
      <c r="BZ117" s="255"/>
      <c r="CA117" s="255"/>
      <c r="CB117" s="255"/>
      <c r="CC117" s="255"/>
      <c r="CD117" s="255"/>
      <c r="CE117" s="255"/>
      <c r="CF117" s="255"/>
      <c r="CG117" s="255"/>
      <c r="CH117" s="255"/>
      <c r="CI117" s="255"/>
      <c r="CJ117" s="255"/>
      <c r="CK117" s="255"/>
      <c r="CL117" s="255"/>
      <c r="CM117" s="255"/>
      <c r="CN117" s="255"/>
      <c r="CO117" s="255"/>
      <c r="CP117" s="255"/>
      <c r="CQ117" s="255"/>
      <c r="CR117" s="255"/>
      <c r="CS117" s="255"/>
      <c r="CT117" s="255"/>
      <c r="CU117" s="255"/>
      <c r="CV117" s="255"/>
      <c r="CW117" s="255"/>
      <c r="CX117" s="255"/>
      <c r="CY117" s="255"/>
      <c r="CZ117" s="255"/>
      <c r="DA117" s="255"/>
      <c r="DB117" s="255"/>
      <c r="DC117" s="255"/>
      <c r="DD117" s="255"/>
      <c r="DE117" s="255"/>
    </row>
    <row r="118" spans="2:109" s="165" customFormat="1" ht="12.75" customHeight="1">
      <c r="B118" s="166"/>
      <c r="C118" s="166"/>
      <c r="D118" s="166"/>
      <c r="E118" s="166"/>
      <c r="F118" s="166"/>
      <c r="G118" s="166"/>
      <c r="H118" s="166"/>
      <c r="I118" s="166"/>
      <c r="J118" s="166"/>
      <c r="K118" s="166"/>
      <c r="L118" s="167"/>
      <c r="M118" s="167"/>
      <c r="N118" s="167"/>
      <c r="O118" s="167"/>
      <c r="P118" s="166"/>
      <c r="Q118" s="166"/>
      <c r="R118" s="166" t="s">
        <v>295</v>
      </c>
      <c r="S118" s="166">
        <v>5</v>
      </c>
      <c r="T118" s="167"/>
      <c r="U118" s="167"/>
      <c r="V118" s="167"/>
      <c r="W118" s="167"/>
      <c r="X118" s="229"/>
      <c r="Y118" s="255"/>
      <c r="Z118" s="255"/>
      <c r="AA118" s="255"/>
      <c r="AB118" s="255"/>
      <c r="AC118" s="255"/>
      <c r="AD118" s="255"/>
      <c r="AE118" s="255"/>
      <c r="AF118" s="255"/>
      <c r="AG118" s="255"/>
      <c r="AH118" s="255"/>
      <c r="AI118" s="255"/>
      <c r="AJ118" s="255"/>
      <c r="AK118" s="255"/>
      <c r="AL118" s="255"/>
      <c r="AM118" s="255"/>
      <c r="AN118" s="255"/>
      <c r="AO118" s="255"/>
      <c r="AP118" s="255"/>
      <c r="AQ118" s="255"/>
      <c r="AR118" s="255"/>
      <c r="AS118" s="255"/>
      <c r="AT118" s="255"/>
      <c r="AU118" s="255"/>
      <c r="AV118" s="255"/>
      <c r="AW118" s="255"/>
      <c r="AX118" s="255"/>
      <c r="AY118" s="255"/>
      <c r="AZ118" s="255"/>
      <c r="BA118" s="255"/>
      <c r="BB118" s="255"/>
      <c r="BC118" s="255"/>
      <c r="BD118" s="255"/>
      <c r="BE118" s="255"/>
      <c r="BF118" s="255"/>
      <c r="BG118" s="255"/>
      <c r="BH118" s="255"/>
      <c r="BI118" s="255"/>
      <c r="BJ118" s="255"/>
      <c r="BK118" s="255"/>
      <c r="BL118" s="255"/>
      <c r="BM118" s="255"/>
      <c r="BN118" s="255"/>
      <c r="BO118" s="255"/>
      <c r="BP118" s="255"/>
      <c r="BQ118" s="255"/>
      <c r="BR118" s="255"/>
      <c r="BS118" s="255"/>
      <c r="BT118" s="255"/>
      <c r="BU118" s="255"/>
      <c r="BV118" s="255"/>
      <c r="BW118" s="255"/>
      <c r="BX118" s="255"/>
      <c r="BY118" s="255"/>
      <c r="BZ118" s="255"/>
      <c r="CA118" s="255"/>
      <c r="CB118" s="255"/>
      <c r="CC118" s="255"/>
      <c r="CD118" s="255"/>
      <c r="CE118" s="255"/>
      <c r="CF118" s="255"/>
      <c r="CG118" s="255"/>
      <c r="CH118" s="255"/>
      <c r="CI118" s="255"/>
      <c r="CJ118" s="255"/>
      <c r="CK118" s="255"/>
      <c r="CL118" s="255"/>
      <c r="CM118" s="255"/>
      <c r="CN118" s="255"/>
      <c r="CO118" s="255"/>
      <c r="CP118" s="255"/>
      <c r="CQ118" s="255"/>
      <c r="CR118" s="255"/>
      <c r="CS118" s="255"/>
      <c r="CT118" s="255"/>
      <c r="CU118" s="255"/>
      <c r="CV118" s="255"/>
      <c r="CW118" s="255"/>
      <c r="CX118" s="255"/>
      <c r="CY118" s="255"/>
      <c r="CZ118" s="255"/>
      <c r="DA118" s="255"/>
      <c r="DB118" s="255"/>
      <c r="DC118" s="255"/>
      <c r="DD118" s="255"/>
      <c r="DE118" s="255"/>
    </row>
    <row r="119" spans="2:109" s="165" customFormat="1" ht="12.75" customHeight="1">
      <c r="B119" s="166"/>
      <c r="C119" s="166"/>
      <c r="D119" s="166"/>
      <c r="E119" s="166"/>
      <c r="F119" s="166"/>
      <c r="G119" s="166"/>
      <c r="H119" s="166"/>
      <c r="I119" s="166"/>
      <c r="J119" s="166"/>
      <c r="K119" s="166"/>
      <c r="L119" s="167"/>
      <c r="M119" s="167"/>
      <c r="N119" s="167"/>
      <c r="O119" s="167"/>
      <c r="P119" s="166"/>
      <c r="Q119" s="166"/>
      <c r="R119" s="166" t="s">
        <v>296</v>
      </c>
      <c r="S119" s="166">
        <v>2</v>
      </c>
      <c r="T119" s="167"/>
      <c r="U119" s="167"/>
      <c r="V119" s="167"/>
      <c r="W119" s="167"/>
      <c r="X119" s="229"/>
      <c r="Y119" s="255"/>
      <c r="Z119" s="255"/>
      <c r="AA119" s="255"/>
      <c r="AB119" s="255"/>
      <c r="AC119" s="255"/>
      <c r="AD119" s="255"/>
      <c r="AE119" s="255"/>
      <c r="AF119" s="255"/>
      <c r="AG119" s="255"/>
      <c r="AH119" s="255"/>
      <c r="AI119" s="255"/>
      <c r="AJ119" s="255"/>
      <c r="AK119" s="255"/>
      <c r="AL119" s="255"/>
      <c r="AM119" s="255"/>
      <c r="AN119" s="255"/>
      <c r="AO119" s="255"/>
      <c r="AP119" s="255"/>
      <c r="AQ119" s="255"/>
      <c r="AR119" s="255"/>
      <c r="AS119" s="255"/>
      <c r="AT119" s="255"/>
      <c r="AU119" s="255"/>
      <c r="AV119" s="255"/>
      <c r="AW119" s="255"/>
      <c r="AX119" s="255"/>
      <c r="AY119" s="255"/>
      <c r="AZ119" s="255"/>
      <c r="BA119" s="255"/>
      <c r="BB119" s="255"/>
      <c r="BC119" s="255"/>
      <c r="BD119" s="255"/>
      <c r="BE119" s="255"/>
      <c r="BF119" s="255"/>
      <c r="BG119" s="255"/>
      <c r="BH119" s="255"/>
      <c r="BI119" s="255"/>
      <c r="BJ119" s="255"/>
      <c r="BK119" s="255"/>
      <c r="BL119" s="255"/>
      <c r="BM119" s="255"/>
      <c r="BN119" s="255"/>
      <c r="BO119" s="255"/>
      <c r="BP119" s="255"/>
      <c r="BQ119" s="255"/>
      <c r="BR119" s="255"/>
      <c r="BS119" s="255"/>
      <c r="BT119" s="255"/>
      <c r="BU119" s="255"/>
      <c r="BV119" s="255"/>
      <c r="BW119" s="255"/>
      <c r="BX119" s="255"/>
      <c r="BY119" s="255"/>
      <c r="BZ119" s="255"/>
      <c r="CA119" s="255"/>
      <c r="CB119" s="255"/>
      <c r="CC119" s="255"/>
      <c r="CD119" s="255"/>
      <c r="CE119" s="255"/>
      <c r="CF119" s="255"/>
      <c r="CG119" s="255"/>
      <c r="CH119" s="255"/>
      <c r="CI119" s="255"/>
      <c r="CJ119" s="255"/>
      <c r="CK119" s="255"/>
      <c r="CL119" s="255"/>
      <c r="CM119" s="255"/>
      <c r="CN119" s="255"/>
      <c r="CO119" s="255"/>
      <c r="CP119" s="255"/>
      <c r="CQ119" s="255"/>
      <c r="CR119" s="255"/>
      <c r="CS119" s="255"/>
      <c r="CT119" s="255"/>
      <c r="CU119" s="255"/>
      <c r="CV119" s="255"/>
      <c r="CW119" s="255"/>
      <c r="CX119" s="255"/>
      <c r="CY119" s="255"/>
      <c r="CZ119" s="255"/>
      <c r="DA119" s="255"/>
      <c r="DB119" s="255"/>
      <c r="DC119" s="255"/>
      <c r="DD119" s="255"/>
      <c r="DE119" s="255"/>
    </row>
    <row r="120" spans="2:109" s="165" customFormat="1" ht="12.75" customHeight="1">
      <c r="B120" s="166"/>
      <c r="C120" s="166"/>
      <c r="D120" s="166"/>
      <c r="E120" s="166"/>
      <c r="F120" s="166"/>
      <c r="G120" s="166"/>
      <c r="H120" s="166"/>
      <c r="I120" s="166"/>
      <c r="J120" s="166"/>
      <c r="K120" s="166"/>
      <c r="L120" s="167"/>
      <c r="M120" s="167"/>
      <c r="N120" s="167"/>
      <c r="O120" s="167"/>
      <c r="P120" s="166"/>
      <c r="Q120" s="166"/>
      <c r="R120" s="166" t="s">
        <v>297</v>
      </c>
      <c r="S120" s="166">
        <v>1</v>
      </c>
      <c r="T120" s="167"/>
      <c r="U120" s="167"/>
      <c r="V120" s="167"/>
      <c r="W120" s="167"/>
      <c r="X120" s="229"/>
      <c r="Y120" s="255"/>
      <c r="Z120" s="255"/>
      <c r="AA120" s="255"/>
      <c r="AB120" s="255"/>
      <c r="AC120" s="255"/>
      <c r="AD120" s="255"/>
      <c r="AE120" s="255"/>
      <c r="AF120" s="255"/>
      <c r="AG120" s="255"/>
      <c r="AH120" s="255"/>
      <c r="AI120" s="255"/>
      <c r="AJ120" s="255"/>
      <c r="AK120" s="255"/>
      <c r="AL120" s="255"/>
      <c r="AM120" s="255"/>
      <c r="AN120" s="255"/>
      <c r="AO120" s="255"/>
      <c r="AP120" s="255"/>
      <c r="AQ120" s="255"/>
      <c r="AR120" s="255"/>
      <c r="AS120" s="255"/>
      <c r="AT120" s="255"/>
      <c r="AU120" s="255"/>
      <c r="AV120" s="255"/>
      <c r="AW120" s="255"/>
      <c r="AX120" s="255"/>
      <c r="AY120" s="255"/>
      <c r="AZ120" s="255"/>
      <c r="BA120" s="255"/>
      <c r="BB120" s="255"/>
      <c r="BC120" s="255"/>
      <c r="BD120" s="255"/>
      <c r="BE120" s="255"/>
      <c r="BF120" s="255"/>
      <c r="BG120" s="255"/>
      <c r="BH120" s="255"/>
      <c r="BI120" s="255"/>
      <c r="BJ120" s="255"/>
      <c r="BK120" s="255"/>
      <c r="BL120" s="255"/>
      <c r="BM120" s="255"/>
      <c r="BN120" s="255"/>
      <c r="BO120" s="255"/>
      <c r="BP120" s="255"/>
      <c r="BQ120" s="255"/>
      <c r="BR120" s="255"/>
      <c r="BS120" s="255"/>
      <c r="BT120" s="255"/>
      <c r="BU120" s="255"/>
      <c r="BV120" s="255"/>
      <c r="BW120" s="255"/>
      <c r="BX120" s="255"/>
      <c r="BY120" s="255"/>
      <c r="BZ120" s="255"/>
      <c r="CA120" s="255"/>
      <c r="CB120" s="255"/>
      <c r="CC120" s="255"/>
      <c r="CD120" s="255"/>
      <c r="CE120" s="255"/>
      <c r="CF120" s="255"/>
      <c r="CG120" s="255"/>
      <c r="CH120" s="255"/>
      <c r="CI120" s="255"/>
      <c r="CJ120" s="255"/>
      <c r="CK120" s="255"/>
      <c r="CL120" s="255"/>
      <c r="CM120" s="255"/>
      <c r="CN120" s="255"/>
      <c r="CO120" s="255"/>
      <c r="CP120" s="255"/>
      <c r="CQ120" s="255"/>
      <c r="CR120" s="255"/>
      <c r="CS120" s="255"/>
      <c r="CT120" s="255"/>
      <c r="CU120" s="255"/>
      <c r="CV120" s="255"/>
      <c r="CW120" s="255"/>
      <c r="CX120" s="255"/>
      <c r="CY120" s="255"/>
      <c r="CZ120" s="255"/>
      <c r="DA120" s="255"/>
      <c r="DB120" s="255"/>
      <c r="DC120" s="255"/>
      <c r="DD120" s="255"/>
      <c r="DE120" s="255"/>
    </row>
    <row r="121" spans="2:24" s="256" customFormat="1" ht="12.75" customHeight="1">
      <c r="B121" s="248">
        <v>5</v>
      </c>
      <c r="C121" s="357" t="s">
        <v>202</v>
      </c>
      <c r="D121" s="360" t="s">
        <v>304</v>
      </c>
      <c r="E121" s="360" t="s">
        <v>195</v>
      </c>
      <c r="F121" s="363">
        <v>150</v>
      </c>
      <c r="G121" s="360" t="s">
        <v>189</v>
      </c>
      <c r="H121" s="259">
        <v>29591</v>
      </c>
      <c r="I121" s="259">
        <v>29591</v>
      </c>
      <c r="J121" s="260" t="s">
        <v>305</v>
      </c>
      <c r="K121" s="261">
        <v>1</v>
      </c>
      <c r="L121" s="262" t="s">
        <v>306</v>
      </c>
      <c r="M121" s="253"/>
      <c r="N121" s="263" t="s">
        <v>189</v>
      </c>
      <c r="O121" s="253">
        <v>1</v>
      </c>
      <c r="P121" s="263" t="s">
        <v>307</v>
      </c>
      <c r="Q121" s="263">
        <v>3</v>
      </c>
      <c r="R121" s="263" t="s">
        <v>308</v>
      </c>
      <c r="S121" s="263">
        <v>60</v>
      </c>
      <c r="T121" s="253">
        <v>2</v>
      </c>
      <c r="U121" s="253">
        <v>1</v>
      </c>
      <c r="V121" s="253" t="s">
        <v>309</v>
      </c>
      <c r="W121" s="253" t="s">
        <v>310</v>
      </c>
      <c r="X121" s="264" t="s">
        <v>311</v>
      </c>
    </row>
    <row r="122" spans="2:24" s="165" customFormat="1" ht="14.25" customHeight="1">
      <c r="B122" s="166"/>
      <c r="C122" s="358"/>
      <c r="D122" s="361"/>
      <c r="E122" s="361"/>
      <c r="F122" s="364"/>
      <c r="G122" s="361"/>
      <c r="H122" s="265"/>
      <c r="I122" s="265"/>
      <c r="J122" s="266"/>
      <c r="K122" s="267"/>
      <c r="L122" s="268" t="s">
        <v>207</v>
      </c>
      <c r="M122" s="167"/>
      <c r="N122" s="269" t="s">
        <v>189</v>
      </c>
      <c r="O122" s="167">
        <v>2</v>
      </c>
      <c r="P122" s="269" t="s">
        <v>268</v>
      </c>
      <c r="Q122" s="269">
        <v>1</v>
      </c>
      <c r="R122" s="269" t="s">
        <v>308</v>
      </c>
      <c r="S122" s="269">
        <v>24</v>
      </c>
      <c r="T122" s="167"/>
      <c r="U122" s="167"/>
      <c r="V122" s="167"/>
      <c r="W122" s="167"/>
      <c r="X122" s="270"/>
    </row>
    <row r="123" spans="2:24" s="165" customFormat="1" ht="15" customHeight="1">
      <c r="B123" s="166"/>
      <c r="C123" s="358"/>
      <c r="D123" s="361"/>
      <c r="E123" s="361"/>
      <c r="F123" s="364"/>
      <c r="G123" s="361"/>
      <c r="H123" s="265"/>
      <c r="I123" s="265"/>
      <c r="J123" s="271" t="s">
        <v>312</v>
      </c>
      <c r="K123" s="272">
        <v>1</v>
      </c>
      <c r="L123" s="268" t="s">
        <v>306</v>
      </c>
      <c r="M123" s="167"/>
      <c r="N123" s="269" t="s">
        <v>189</v>
      </c>
      <c r="O123" s="167">
        <v>1</v>
      </c>
      <c r="P123" s="269" t="s">
        <v>307</v>
      </c>
      <c r="Q123" s="269">
        <v>3</v>
      </c>
      <c r="R123" s="269" t="s">
        <v>308</v>
      </c>
      <c r="S123" s="269">
        <v>60</v>
      </c>
      <c r="T123" s="167"/>
      <c r="U123" s="167"/>
      <c r="V123" s="167"/>
      <c r="W123" s="167"/>
      <c r="X123" s="270"/>
    </row>
    <row r="124" spans="2:24" s="165" customFormat="1" ht="15" customHeight="1">
      <c r="B124" s="166"/>
      <c r="C124" s="358"/>
      <c r="D124" s="361"/>
      <c r="E124" s="361"/>
      <c r="F124" s="364"/>
      <c r="G124" s="361"/>
      <c r="H124" s="265"/>
      <c r="I124" s="265"/>
      <c r="J124" s="266"/>
      <c r="K124" s="267"/>
      <c r="L124" s="268" t="s">
        <v>207</v>
      </c>
      <c r="M124" s="167"/>
      <c r="N124" s="269" t="s">
        <v>189</v>
      </c>
      <c r="O124" s="167">
        <v>2</v>
      </c>
      <c r="P124" s="269" t="s">
        <v>268</v>
      </c>
      <c r="Q124" s="269">
        <v>0</v>
      </c>
      <c r="R124" s="269" t="s">
        <v>308</v>
      </c>
      <c r="S124" s="269">
        <v>0</v>
      </c>
      <c r="T124" s="167"/>
      <c r="U124" s="167"/>
      <c r="V124" s="167"/>
      <c r="W124" s="167"/>
      <c r="X124" s="270"/>
    </row>
    <row r="125" spans="2:24" s="165" customFormat="1" ht="12.75" customHeight="1">
      <c r="B125" s="166"/>
      <c r="C125" s="358"/>
      <c r="D125" s="361"/>
      <c r="E125" s="361"/>
      <c r="F125" s="364"/>
      <c r="G125" s="361"/>
      <c r="H125" s="265"/>
      <c r="I125" s="265"/>
      <c r="J125" s="271" t="s">
        <v>313</v>
      </c>
      <c r="K125" s="272">
        <v>1</v>
      </c>
      <c r="L125" s="268" t="s">
        <v>306</v>
      </c>
      <c r="M125" s="167"/>
      <c r="N125" s="269" t="s">
        <v>189</v>
      </c>
      <c r="O125" s="167">
        <v>1</v>
      </c>
      <c r="P125" s="269" t="s">
        <v>307</v>
      </c>
      <c r="Q125" s="269">
        <v>3</v>
      </c>
      <c r="R125" s="269" t="s">
        <v>308</v>
      </c>
      <c r="S125" s="269">
        <v>60</v>
      </c>
      <c r="T125" s="167"/>
      <c r="U125" s="167"/>
      <c r="V125" s="167"/>
      <c r="W125" s="167"/>
      <c r="X125" s="270"/>
    </row>
    <row r="126" spans="2:24" s="165" customFormat="1" ht="12.75" customHeight="1">
      <c r="B126" s="166"/>
      <c r="C126" s="359"/>
      <c r="D126" s="362"/>
      <c r="E126" s="362"/>
      <c r="F126" s="365"/>
      <c r="G126" s="362"/>
      <c r="H126" s="273"/>
      <c r="I126" s="273"/>
      <c r="J126" s="266"/>
      <c r="K126" s="267"/>
      <c r="L126" s="268" t="s">
        <v>207</v>
      </c>
      <c r="M126" s="167"/>
      <c r="N126" s="269" t="s">
        <v>189</v>
      </c>
      <c r="O126" s="167">
        <v>2</v>
      </c>
      <c r="P126" s="269" t="s">
        <v>268</v>
      </c>
      <c r="Q126" s="269">
        <v>0</v>
      </c>
      <c r="R126" s="269" t="s">
        <v>308</v>
      </c>
      <c r="S126" s="269">
        <v>0</v>
      </c>
      <c r="T126" s="167"/>
      <c r="U126" s="167"/>
      <c r="V126" s="167"/>
      <c r="W126" s="167"/>
      <c r="X126" s="270"/>
    </row>
    <row r="127" spans="2:24" s="165" customFormat="1" ht="12.75" customHeight="1">
      <c r="B127" s="166"/>
      <c r="C127" s="166">
        <v>2236920</v>
      </c>
      <c r="D127" s="274" t="s">
        <v>304</v>
      </c>
      <c r="E127" s="275" t="s">
        <v>195</v>
      </c>
      <c r="F127" s="166">
        <v>50</v>
      </c>
      <c r="G127" s="275" t="s">
        <v>186</v>
      </c>
      <c r="H127" s="276">
        <v>30320</v>
      </c>
      <c r="I127" s="276">
        <v>30320</v>
      </c>
      <c r="J127" s="269" t="s">
        <v>314</v>
      </c>
      <c r="K127" s="166">
        <v>1</v>
      </c>
      <c r="L127" s="268" t="s">
        <v>207</v>
      </c>
      <c r="M127" s="167"/>
      <c r="N127" s="269" t="s">
        <v>186</v>
      </c>
      <c r="O127" s="167">
        <v>2</v>
      </c>
      <c r="P127" s="269" t="s">
        <v>268</v>
      </c>
      <c r="Q127" s="269">
        <v>1</v>
      </c>
      <c r="R127" s="269" t="s">
        <v>308</v>
      </c>
      <c r="S127" s="269">
        <v>24</v>
      </c>
      <c r="T127" s="167">
        <v>1</v>
      </c>
      <c r="U127" s="167">
        <v>1</v>
      </c>
      <c r="V127" s="167" t="s">
        <v>309</v>
      </c>
      <c r="W127" s="167" t="s">
        <v>310</v>
      </c>
      <c r="X127" s="270" t="s">
        <v>315</v>
      </c>
    </row>
    <row r="128" spans="2:24" s="277" customFormat="1" ht="26.25">
      <c r="B128" s="278">
        <v>6</v>
      </c>
      <c r="C128" s="278" t="s">
        <v>316</v>
      </c>
      <c r="D128" s="279" t="s">
        <v>317</v>
      </c>
      <c r="E128" s="280" t="s">
        <v>215</v>
      </c>
      <c r="F128" s="280">
        <v>100</v>
      </c>
      <c r="G128" s="280" t="s">
        <v>189</v>
      </c>
      <c r="H128" s="280">
        <v>1974</v>
      </c>
      <c r="I128" s="280" t="s">
        <v>216</v>
      </c>
      <c r="J128" s="280" t="s">
        <v>318</v>
      </c>
      <c r="K128" s="280">
        <v>1</v>
      </c>
      <c r="L128" s="280"/>
      <c r="M128" s="280"/>
      <c r="N128" s="280" t="s">
        <v>189</v>
      </c>
      <c r="O128" s="280"/>
      <c r="P128" s="280" t="s">
        <v>319</v>
      </c>
      <c r="Q128" s="280">
        <v>1</v>
      </c>
      <c r="R128" s="280" t="s">
        <v>308</v>
      </c>
      <c r="S128" s="280">
        <v>6</v>
      </c>
      <c r="T128" s="280"/>
      <c r="U128" s="280">
        <v>1</v>
      </c>
      <c r="V128" s="280" t="s">
        <v>261</v>
      </c>
      <c r="W128" s="280" t="s">
        <v>310</v>
      </c>
      <c r="X128" s="281" t="s">
        <v>320</v>
      </c>
    </row>
    <row r="129" spans="2:24" ht="15">
      <c r="B129" s="282"/>
      <c r="C129" s="282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 t="s">
        <v>274</v>
      </c>
      <c r="Q129" s="283">
        <v>1</v>
      </c>
      <c r="R129" s="283" t="s">
        <v>308</v>
      </c>
      <c r="S129" s="283">
        <v>22</v>
      </c>
      <c r="T129" s="283"/>
      <c r="U129" s="283"/>
      <c r="V129" s="283"/>
      <c r="W129" s="283"/>
      <c r="X129" s="284"/>
    </row>
    <row r="130" spans="2:24" ht="15">
      <c r="B130" s="282"/>
      <c r="C130" s="282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 t="s">
        <v>276</v>
      </c>
      <c r="Q130" s="283">
        <v>2</v>
      </c>
      <c r="R130" s="283"/>
      <c r="S130" s="283"/>
      <c r="T130" s="283"/>
      <c r="U130" s="283"/>
      <c r="V130" s="283"/>
      <c r="W130" s="283"/>
      <c r="X130" s="284"/>
    </row>
    <row r="131" spans="2:24" ht="15">
      <c r="B131" s="282"/>
      <c r="C131" s="282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 t="s">
        <v>321</v>
      </c>
      <c r="Q131" s="283">
        <v>1</v>
      </c>
      <c r="R131" s="283" t="s">
        <v>308</v>
      </c>
      <c r="S131" s="283">
        <v>2</v>
      </c>
      <c r="T131" s="283"/>
      <c r="U131" s="283"/>
      <c r="V131" s="283"/>
      <c r="W131" s="283"/>
      <c r="X131" s="284"/>
    </row>
    <row r="132" spans="2:24" ht="39">
      <c r="B132" s="282"/>
      <c r="C132" s="282"/>
      <c r="D132" s="283"/>
      <c r="E132" s="283"/>
      <c r="F132" s="283"/>
      <c r="G132" s="283"/>
      <c r="H132" s="283"/>
      <c r="I132" s="283"/>
      <c r="J132" s="283">
        <v>1</v>
      </c>
      <c r="K132" s="283">
        <v>1</v>
      </c>
      <c r="L132" s="285" t="s">
        <v>322</v>
      </c>
      <c r="M132" s="285" t="s">
        <v>323</v>
      </c>
      <c r="N132" s="283" t="s">
        <v>189</v>
      </c>
      <c r="O132" s="283">
        <v>3</v>
      </c>
      <c r="P132" s="283" t="s">
        <v>266</v>
      </c>
      <c r="Q132" s="283">
        <v>3</v>
      </c>
      <c r="R132" s="283" t="s">
        <v>308</v>
      </c>
      <c r="S132" s="283">
        <v>60</v>
      </c>
      <c r="T132" s="283"/>
      <c r="U132" s="283"/>
      <c r="V132" s="283"/>
      <c r="W132" s="283"/>
      <c r="X132" s="284"/>
    </row>
    <row r="133" spans="2:24" ht="15">
      <c r="B133" s="282"/>
      <c r="C133" s="282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 t="s">
        <v>268</v>
      </c>
      <c r="Q133" s="283">
        <v>5</v>
      </c>
      <c r="R133" s="283" t="s">
        <v>308</v>
      </c>
      <c r="S133" s="283">
        <v>90</v>
      </c>
      <c r="T133" s="283"/>
      <c r="U133" s="283"/>
      <c r="V133" s="283"/>
      <c r="W133" s="283"/>
      <c r="X133" s="284"/>
    </row>
    <row r="134" spans="2:24" ht="15">
      <c r="B134" s="282"/>
      <c r="C134" s="282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 t="s">
        <v>324</v>
      </c>
      <c r="Q134" s="283">
        <v>1</v>
      </c>
      <c r="R134" s="283" t="s">
        <v>308</v>
      </c>
      <c r="S134" s="283">
        <v>6</v>
      </c>
      <c r="T134" s="283"/>
      <c r="U134" s="283"/>
      <c r="V134" s="283"/>
      <c r="W134" s="283"/>
      <c r="X134" s="284"/>
    </row>
    <row r="135" spans="2:24" ht="51.75">
      <c r="B135" s="282"/>
      <c r="C135" s="282"/>
      <c r="D135" s="283"/>
      <c r="E135" s="283"/>
      <c r="F135" s="283"/>
      <c r="G135" s="283"/>
      <c r="H135" s="283"/>
      <c r="I135" s="283"/>
      <c r="J135" s="283">
        <v>2</v>
      </c>
      <c r="K135" s="283">
        <v>1</v>
      </c>
      <c r="L135" s="285" t="s">
        <v>325</v>
      </c>
      <c r="M135" s="285" t="s">
        <v>326</v>
      </c>
      <c r="N135" s="283" t="s">
        <v>189</v>
      </c>
      <c r="O135" s="283">
        <v>4</v>
      </c>
      <c r="P135" s="283" t="s">
        <v>266</v>
      </c>
      <c r="Q135" s="283">
        <v>3</v>
      </c>
      <c r="R135" s="283" t="s">
        <v>308</v>
      </c>
      <c r="S135" s="283">
        <v>60</v>
      </c>
      <c r="T135" s="283"/>
      <c r="U135" s="283"/>
      <c r="V135" s="283"/>
      <c r="W135" s="283"/>
      <c r="X135" s="284"/>
    </row>
    <row r="136" spans="2:24" s="256" customFormat="1" ht="27.75" customHeight="1">
      <c r="B136" s="248">
        <v>7</v>
      </c>
      <c r="C136" s="248">
        <v>2224854</v>
      </c>
      <c r="D136" s="248" t="s">
        <v>327</v>
      </c>
      <c r="E136" s="248" t="s">
        <v>328</v>
      </c>
      <c r="F136" s="248">
        <v>150</v>
      </c>
      <c r="G136" s="248" t="s">
        <v>186</v>
      </c>
      <c r="H136" s="248">
        <v>1985</v>
      </c>
      <c r="I136" s="248">
        <v>1981</v>
      </c>
      <c r="J136" s="248" t="s">
        <v>329</v>
      </c>
      <c r="K136" s="248">
        <v>3</v>
      </c>
      <c r="L136" s="253" t="s">
        <v>222</v>
      </c>
      <c r="M136" s="253"/>
      <c r="N136" s="253" t="s">
        <v>186</v>
      </c>
      <c r="O136" s="253">
        <v>3</v>
      </c>
      <c r="P136" s="248" t="s">
        <v>266</v>
      </c>
      <c r="Q136" s="248">
        <v>3</v>
      </c>
      <c r="R136" s="248" t="s">
        <v>308</v>
      </c>
      <c r="S136" s="248">
        <v>20</v>
      </c>
      <c r="T136" s="248"/>
      <c r="U136" s="253">
        <v>2</v>
      </c>
      <c r="V136" s="253" t="s">
        <v>261</v>
      </c>
      <c r="W136" s="253" t="s">
        <v>310</v>
      </c>
      <c r="X136" s="253" t="s">
        <v>330</v>
      </c>
    </row>
    <row r="137" spans="2:24" s="165" customFormat="1" ht="12.75" customHeight="1">
      <c r="B137" s="166"/>
      <c r="C137" s="166"/>
      <c r="D137" s="166"/>
      <c r="E137" s="166"/>
      <c r="F137" s="166"/>
      <c r="G137" s="166"/>
      <c r="H137" s="166"/>
      <c r="I137" s="166"/>
      <c r="J137" s="166"/>
      <c r="K137" s="166"/>
      <c r="L137" s="166"/>
      <c r="M137" s="167"/>
      <c r="N137" s="167"/>
      <c r="O137" s="167"/>
      <c r="P137" s="166" t="s">
        <v>268</v>
      </c>
      <c r="Q137" s="166">
        <v>5</v>
      </c>
      <c r="R137" s="166" t="s">
        <v>308</v>
      </c>
      <c r="S137" s="166">
        <v>16</v>
      </c>
      <c r="T137" s="166"/>
      <c r="U137" s="167"/>
      <c r="V137" s="167"/>
      <c r="W137" s="167"/>
      <c r="X137" s="167"/>
    </row>
    <row r="138" spans="2:24" s="165" customFormat="1" ht="12.75" customHeight="1">
      <c r="B138" s="166"/>
      <c r="C138" s="166"/>
      <c r="D138" s="166"/>
      <c r="E138" s="166"/>
      <c r="F138" s="166"/>
      <c r="G138" s="166"/>
      <c r="H138" s="166"/>
      <c r="I138" s="166"/>
      <c r="J138" s="166"/>
      <c r="K138" s="166"/>
      <c r="L138" s="166"/>
      <c r="M138" s="167"/>
      <c r="N138" s="167"/>
      <c r="O138" s="167"/>
      <c r="P138" s="166" t="s">
        <v>331</v>
      </c>
      <c r="Q138" s="166">
        <v>1</v>
      </c>
      <c r="R138" s="166" t="s">
        <v>308</v>
      </c>
      <c r="S138" s="166">
        <v>10</v>
      </c>
      <c r="T138" s="166"/>
      <c r="U138" s="167"/>
      <c r="V138" s="167"/>
      <c r="W138" s="167"/>
      <c r="X138" s="167"/>
    </row>
    <row r="139" spans="2:24" s="165" customFormat="1" ht="12.75" customHeight="1">
      <c r="B139" s="166"/>
      <c r="C139" s="166"/>
      <c r="D139" s="166"/>
      <c r="E139" s="166"/>
      <c r="F139" s="166"/>
      <c r="G139" s="166"/>
      <c r="H139" s="166"/>
      <c r="I139" s="166"/>
      <c r="J139" s="166"/>
      <c r="K139" s="166"/>
      <c r="L139" s="167"/>
      <c r="M139" s="167"/>
      <c r="N139" s="167"/>
      <c r="O139" s="167"/>
      <c r="P139" s="166"/>
      <c r="Q139" s="166"/>
      <c r="R139" s="166"/>
      <c r="S139" s="166"/>
      <c r="T139" s="166"/>
      <c r="U139" s="167"/>
      <c r="V139" s="167"/>
      <c r="W139" s="167"/>
      <c r="X139" s="167"/>
    </row>
    <row r="140" spans="2:24" s="165" customFormat="1" ht="12.75" customHeight="1">
      <c r="B140" s="166"/>
      <c r="C140" s="166"/>
      <c r="D140" s="166"/>
      <c r="E140" s="166"/>
      <c r="F140" s="166"/>
      <c r="G140" s="166"/>
      <c r="H140" s="166"/>
      <c r="I140" s="166"/>
      <c r="J140" s="166"/>
      <c r="K140" s="166"/>
      <c r="L140" s="166"/>
      <c r="M140" s="167"/>
      <c r="N140" s="167"/>
      <c r="O140" s="167"/>
      <c r="P140" s="166"/>
      <c r="Q140" s="166"/>
      <c r="R140" s="166"/>
      <c r="S140" s="166"/>
      <c r="T140" s="166"/>
      <c r="U140" s="167"/>
      <c r="V140" s="167"/>
      <c r="W140" s="167"/>
      <c r="X140" s="167"/>
    </row>
    <row r="141" spans="2:24" s="165" customFormat="1" ht="12.75" customHeight="1">
      <c r="B141" s="166"/>
      <c r="C141" s="166"/>
      <c r="D141" s="166"/>
      <c r="E141" s="166"/>
      <c r="F141" s="166"/>
      <c r="G141" s="166"/>
      <c r="H141" s="166"/>
      <c r="I141" s="166"/>
      <c r="J141" s="166"/>
      <c r="K141" s="166"/>
      <c r="L141" s="166"/>
      <c r="M141" s="167"/>
      <c r="N141" s="167"/>
      <c r="O141" s="167"/>
      <c r="P141" s="167"/>
      <c r="Q141" s="166"/>
      <c r="R141" s="166"/>
      <c r="S141" s="166"/>
      <c r="T141" s="166"/>
      <c r="U141" s="167"/>
      <c r="V141" s="167"/>
      <c r="W141" s="167"/>
      <c r="X141" s="167"/>
    </row>
    <row r="142" spans="2:24" s="256" customFormat="1" ht="20.25" customHeight="1">
      <c r="B142" s="248">
        <v>8</v>
      </c>
      <c r="C142" s="248">
        <v>2231982</v>
      </c>
      <c r="D142" s="248" t="s">
        <v>332</v>
      </c>
      <c r="E142" s="248" t="s">
        <v>328</v>
      </c>
      <c r="F142" s="248">
        <v>150</v>
      </c>
      <c r="G142" s="248" t="s">
        <v>186</v>
      </c>
      <c r="H142" s="248">
        <v>1982</v>
      </c>
      <c r="I142" s="248">
        <v>1982</v>
      </c>
      <c r="J142" s="248" t="s">
        <v>329</v>
      </c>
      <c r="K142" s="248">
        <v>3</v>
      </c>
      <c r="L142" s="253" t="s">
        <v>222</v>
      </c>
      <c r="M142" s="253"/>
      <c r="N142" s="253" t="s">
        <v>186</v>
      </c>
      <c r="O142" s="253">
        <v>3</v>
      </c>
      <c r="P142" s="248" t="s">
        <v>266</v>
      </c>
      <c r="Q142" s="248">
        <v>3</v>
      </c>
      <c r="R142" s="248" t="s">
        <v>308</v>
      </c>
      <c r="S142" s="248">
        <v>20</v>
      </c>
      <c r="T142" s="248"/>
      <c r="U142" s="253">
        <v>1</v>
      </c>
      <c r="V142" s="253" t="s">
        <v>261</v>
      </c>
      <c r="W142" s="253" t="s">
        <v>310</v>
      </c>
      <c r="X142" s="253" t="s">
        <v>330</v>
      </c>
    </row>
    <row r="143" spans="2:24" s="165" customFormat="1" ht="12.75" customHeight="1">
      <c r="B143" s="166"/>
      <c r="C143" s="166"/>
      <c r="D143" s="166"/>
      <c r="E143" s="166"/>
      <c r="F143" s="166"/>
      <c r="G143" s="166"/>
      <c r="H143" s="166"/>
      <c r="I143" s="166"/>
      <c r="J143" s="166"/>
      <c r="K143" s="166"/>
      <c r="L143" s="166"/>
      <c r="M143" s="167"/>
      <c r="N143" s="167"/>
      <c r="O143" s="167"/>
      <c r="P143" s="166" t="s">
        <v>268</v>
      </c>
      <c r="Q143" s="166">
        <v>5</v>
      </c>
      <c r="R143" s="166" t="s">
        <v>308</v>
      </c>
      <c r="S143" s="166">
        <v>16</v>
      </c>
      <c r="T143" s="166"/>
      <c r="U143" s="167"/>
      <c r="V143" s="167"/>
      <c r="W143" s="167"/>
      <c r="X143" s="167"/>
    </row>
    <row r="144" spans="2:24" s="165" customFormat="1" ht="12.75" customHeight="1">
      <c r="B144" s="166"/>
      <c r="C144" s="166"/>
      <c r="D144" s="166"/>
      <c r="E144" s="166"/>
      <c r="F144" s="166"/>
      <c r="G144" s="166"/>
      <c r="H144" s="166"/>
      <c r="I144" s="166"/>
      <c r="J144" s="166"/>
      <c r="K144" s="166"/>
      <c r="L144" s="166"/>
      <c r="M144" s="167"/>
      <c r="N144" s="167"/>
      <c r="O144" s="167"/>
      <c r="P144" s="166" t="s">
        <v>331</v>
      </c>
      <c r="Q144" s="166">
        <v>1</v>
      </c>
      <c r="R144" s="166" t="s">
        <v>308</v>
      </c>
      <c r="S144" s="166">
        <v>10</v>
      </c>
      <c r="T144" s="166"/>
      <c r="U144" s="167"/>
      <c r="V144" s="167"/>
      <c r="W144" s="167"/>
      <c r="X144" s="167"/>
    </row>
    <row r="145" spans="2:24" s="256" customFormat="1" ht="26.25" customHeight="1">
      <c r="B145" s="248">
        <v>9</v>
      </c>
      <c r="C145" s="248">
        <v>2230048</v>
      </c>
      <c r="D145" s="248" t="s">
        <v>333</v>
      </c>
      <c r="E145" s="248" t="s">
        <v>227</v>
      </c>
      <c r="F145" s="248">
        <v>1000</v>
      </c>
      <c r="G145" s="248" t="s">
        <v>231</v>
      </c>
      <c r="H145" s="248">
        <v>1987</v>
      </c>
      <c r="I145" s="248">
        <v>1985</v>
      </c>
      <c r="J145" s="248" t="s">
        <v>334</v>
      </c>
      <c r="K145" s="248">
        <v>10</v>
      </c>
      <c r="L145" s="253" t="s">
        <v>335</v>
      </c>
      <c r="M145" s="253" t="s">
        <v>336</v>
      </c>
      <c r="N145" s="253" t="s">
        <v>231</v>
      </c>
      <c r="O145" s="253">
        <v>50</v>
      </c>
      <c r="P145" s="248" t="s">
        <v>337</v>
      </c>
      <c r="Q145" s="248">
        <v>10</v>
      </c>
      <c r="R145" s="248" t="s">
        <v>338</v>
      </c>
      <c r="S145" s="248">
        <v>490</v>
      </c>
      <c r="T145" s="286">
        <v>100</v>
      </c>
      <c r="U145" s="253">
        <v>1</v>
      </c>
      <c r="V145" s="253" t="s">
        <v>261</v>
      </c>
      <c r="W145" s="253" t="s">
        <v>310</v>
      </c>
      <c r="X145" s="254" t="s">
        <v>339</v>
      </c>
    </row>
    <row r="146" spans="2:24" s="165" customFormat="1" ht="12.75" customHeight="1">
      <c r="B146" s="166"/>
      <c r="C146" s="166"/>
      <c r="D146" s="166"/>
      <c r="E146" s="166"/>
      <c r="F146" s="166"/>
      <c r="G146" s="166"/>
      <c r="H146" s="166"/>
      <c r="I146" s="166"/>
      <c r="J146" s="166"/>
      <c r="K146" s="166"/>
      <c r="L146" s="167"/>
      <c r="M146" s="167"/>
      <c r="N146" s="167"/>
      <c r="O146" s="167"/>
      <c r="P146" s="166" t="s">
        <v>340</v>
      </c>
      <c r="Q146" s="166">
        <v>10</v>
      </c>
      <c r="R146" s="166" t="s">
        <v>338</v>
      </c>
      <c r="S146" s="166">
        <v>310</v>
      </c>
      <c r="T146" s="167"/>
      <c r="U146" s="167"/>
      <c r="V146" s="167"/>
      <c r="W146" s="167"/>
      <c r="X146" s="229"/>
    </row>
    <row r="147" spans="2:24" s="165" customFormat="1" ht="39" customHeight="1">
      <c r="B147" s="166"/>
      <c r="C147" s="166"/>
      <c r="D147" s="166"/>
      <c r="E147" s="166"/>
      <c r="F147" s="166"/>
      <c r="G147" s="166"/>
      <c r="H147" s="166"/>
      <c r="I147" s="166"/>
      <c r="J147" s="166"/>
      <c r="K147" s="166"/>
      <c r="L147" s="167"/>
      <c r="M147" s="167"/>
      <c r="N147" s="167"/>
      <c r="O147" s="167"/>
      <c r="P147" s="166" t="s">
        <v>341</v>
      </c>
      <c r="Q147" s="166">
        <v>14</v>
      </c>
      <c r="R147" s="166" t="s">
        <v>338</v>
      </c>
      <c r="S147" s="166">
        <v>140</v>
      </c>
      <c r="T147" s="167"/>
      <c r="U147" s="167"/>
      <c r="V147" s="167"/>
      <c r="W147" s="167"/>
      <c r="X147" s="229"/>
    </row>
    <row r="148" spans="2:24" s="165" customFormat="1" ht="12.75" customHeight="1">
      <c r="B148" s="166"/>
      <c r="C148" s="166"/>
      <c r="D148" s="166"/>
      <c r="E148" s="166"/>
      <c r="F148" s="166"/>
      <c r="G148" s="166"/>
      <c r="H148" s="166"/>
      <c r="I148" s="166"/>
      <c r="J148" s="166"/>
      <c r="K148" s="166"/>
      <c r="L148" s="167"/>
      <c r="M148" s="167"/>
      <c r="N148" s="167"/>
      <c r="O148" s="167"/>
      <c r="P148" s="166" t="s">
        <v>266</v>
      </c>
      <c r="Q148" s="166">
        <v>100</v>
      </c>
      <c r="R148" s="166" t="s">
        <v>338</v>
      </c>
      <c r="S148" s="166">
        <v>2000</v>
      </c>
      <c r="T148" s="167"/>
      <c r="U148" s="167"/>
      <c r="V148" s="167"/>
      <c r="W148" s="167"/>
      <c r="X148" s="229"/>
    </row>
    <row r="149" spans="2:24" s="165" customFormat="1" ht="42.75" customHeight="1">
      <c r="B149" s="166"/>
      <c r="C149" s="166"/>
      <c r="D149" s="166"/>
      <c r="E149" s="166"/>
      <c r="F149" s="166"/>
      <c r="G149" s="166"/>
      <c r="H149" s="166"/>
      <c r="I149" s="166"/>
      <c r="J149" s="166"/>
      <c r="K149" s="166"/>
      <c r="L149" s="167"/>
      <c r="M149" s="167"/>
      <c r="N149" s="167"/>
      <c r="O149" s="167"/>
      <c r="P149" s="166" t="s">
        <v>342</v>
      </c>
      <c r="Q149" s="166">
        <v>11</v>
      </c>
      <c r="R149" s="166" t="s">
        <v>338</v>
      </c>
      <c r="S149" s="166">
        <v>132</v>
      </c>
      <c r="T149" s="167"/>
      <c r="U149" s="167"/>
      <c r="V149" s="167"/>
      <c r="W149" s="167"/>
      <c r="X149" s="229"/>
    </row>
    <row r="150" spans="2:24" s="165" customFormat="1" ht="30" customHeight="1">
      <c r="B150" s="166"/>
      <c r="C150" s="166"/>
      <c r="D150" s="166"/>
      <c r="E150" s="166"/>
      <c r="F150" s="166"/>
      <c r="G150" s="166"/>
      <c r="H150" s="166"/>
      <c r="I150" s="166"/>
      <c r="J150" s="166"/>
      <c r="K150" s="166"/>
      <c r="L150" s="167"/>
      <c r="M150" s="167"/>
      <c r="N150" s="167"/>
      <c r="O150" s="167"/>
      <c r="P150" s="166" t="s">
        <v>343</v>
      </c>
      <c r="Q150" s="166">
        <v>10</v>
      </c>
      <c r="R150" s="166" t="s">
        <v>338</v>
      </c>
      <c r="S150" s="166">
        <v>100</v>
      </c>
      <c r="T150" s="167"/>
      <c r="U150" s="167"/>
      <c r="V150" s="167"/>
      <c r="W150" s="167"/>
      <c r="X150" s="229"/>
    </row>
    <row r="151" spans="2:24" s="165" customFormat="1" ht="12.75" customHeight="1">
      <c r="B151" s="166"/>
      <c r="C151" s="166"/>
      <c r="D151" s="166"/>
      <c r="E151" s="166"/>
      <c r="F151" s="166"/>
      <c r="G151" s="166"/>
      <c r="H151" s="166"/>
      <c r="I151" s="166"/>
      <c r="J151" s="166"/>
      <c r="K151" s="166"/>
      <c r="L151" s="167"/>
      <c r="M151" s="167"/>
      <c r="N151" s="167"/>
      <c r="O151" s="167"/>
      <c r="P151" s="166" t="s">
        <v>344</v>
      </c>
      <c r="Q151" s="166" t="s">
        <v>345</v>
      </c>
      <c r="R151" s="166"/>
      <c r="S151" s="166"/>
      <c r="T151" s="167"/>
      <c r="U151" s="167"/>
      <c r="V151" s="167"/>
      <c r="W151" s="167"/>
      <c r="X151" s="229"/>
    </row>
    <row r="152" spans="2:24" s="165" customFormat="1" ht="12.75" customHeight="1">
      <c r="B152" s="166"/>
      <c r="C152" s="166"/>
      <c r="D152" s="166"/>
      <c r="E152" s="166"/>
      <c r="F152" s="166"/>
      <c r="G152" s="166"/>
      <c r="H152" s="166"/>
      <c r="I152" s="166"/>
      <c r="J152" s="166"/>
      <c r="K152" s="166"/>
      <c r="L152" s="167"/>
      <c r="M152" s="167"/>
      <c r="N152" s="167"/>
      <c r="O152" s="167"/>
      <c r="P152" s="166"/>
      <c r="Q152" s="166"/>
      <c r="R152" s="166"/>
      <c r="S152" s="166"/>
      <c r="T152" s="167"/>
      <c r="U152" s="167"/>
      <c r="V152" s="167"/>
      <c r="W152" s="167"/>
      <c r="X152" s="229"/>
    </row>
    <row r="153" spans="2:24" s="165" customFormat="1" ht="24" customHeight="1">
      <c r="B153" s="166"/>
      <c r="C153" s="166"/>
      <c r="D153" s="166"/>
      <c r="E153" s="166"/>
      <c r="F153" s="166"/>
      <c r="G153" s="166"/>
      <c r="H153" s="166"/>
      <c r="I153" s="166"/>
      <c r="J153" s="166" t="s">
        <v>346</v>
      </c>
      <c r="K153" s="166">
        <v>3</v>
      </c>
      <c r="L153" s="167" t="s">
        <v>335</v>
      </c>
      <c r="M153" s="167" t="s">
        <v>347</v>
      </c>
      <c r="N153" s="167" t="s">
        <v>231</v>
      </c>
      <c r="O153" s="167">
        <v>6</v>
      </c>
      <c r="P153" s="166" t="s">
        <v>348</v>
      </c>
      <c r="Q153" s="166">
        <v>3</v>
      </c>
      <c r="R153" s="166" t="s">
        <v>338</v>
      </c>
      <c r="S153" s="166">
        <v>180</v>
      </c>
      <c r="T153" s="167"/>
      <c r="U153" s="167"/>
      <c r="V153" s="167"/>
      <c r="W153" s="167"/>
      <c r="X153" s="229"/>
    </row>
    <row r="154" spans="2:24" s="165" customFormat="1" ht="34.5" customHeight="1">
      <c r="B154" s="166"/>
      <c r="C154" s="166"/>
      <c r="D154" s="166"/>
      <c r="E154" s="166"/>
      <c r="F154" s="166"/>
      <c r="G154" s="166"/>
      <c r="H154" s="166"/>
      <c r="I154" s="166"/>
      <c r="J154" s="166"/>
      <c r="K154" s="166"/>
      <c r="L154" s="167" t="s">
        <v>349</v>
      </c>
      <c r="M154" s="167" t="s">
        <v>350</v>
      </c>
      <c r="N154" s="167" t="s">
        <v>231</v>
      </c>
      <c r="O154" s="167">
        <v>9</v>
      </c>
      <c r="P154" s="166" t="s">
        <v>351</v>
      </c>
      <c r="Q154" s="166">
        <v>3</v>
      </c>
      <c r="R154" s="166" t="s">
        <v>338</v>
      </c>
      <c r="S154" s="166">
        <v>147</v>
      </c>
      <c r="T154" s="167"/>
      <c r="U154" s="167"/>
      <c r="V154" s="167"/>
      <c r="W154" s="167"/>
      <c r="X154" s="229"/>
    </row>
    <row r="155" spans="2:24" s="165" customFormat="1" ht="26.25" customHeight="1">
      <c r="B155" s="166"/>
      <c r="C155" s="166"/>
      <c r="D155" s="166"/>
      <c r="E155" s="166"/>
      <c r="F155" s="166"/>
      <c r="G155" s="166"/>
      <c r="H155" s="166"/>
      <c r="I155" s="166"/>
      <c r="J155" s="166"/>
      <c r="K155" s="166"/>
      <c r="L155" s="167"/>
      <c r="M155" s="167"/>
      <c r="N155" s="167"/>
      <c r="O155" s="167"/>
      <c r="P155" s="166" t="s">
        <v>352</v>
      </c>
      <c r="Q155" s="166">
        <v>4</v>
      </c>
      <c r="R155" s="166" t="s">
        <v>338</v>
      </c>
      <c r="S155" s="166">
        <v>40</v>
      </c>
      <c r="T155" s="167"/>
      <c r="U155" s="167"/>
      <c r="V155" s="167"/>
      <c r="W155" s="167"/>
      <c r="X155" s="229"/>
    </row>
    <row r="156" spans="2:24" s="165" customFormat="1" ht="26.25" customHeight="1">
      <c r="B156" s="166"/>
      <c r="C156" s="166"/>
      <c r="D156" s="166"/>
      <c r="E156" s="166"/>
      <c r="F156" s="166"/>
      <c r="G156" s="166"/>
      <c r="H156" s="166"/>
      <c r="I156" s="166"/>
      <c r="J156" s="166"/>
      <c r="K156" s="166"/>
      <c r="L156" s="167"/>
      <c r="M156" s="167"/>
      <c r="N156" s="167"/>
      <c r="O156" s="167"/>
      <c r="P156" s="166" t="s">
        <v>353</v>
      </c>
      <c r="Q156" s="166">
        <v>38</v>
      </c>
      <c r="R156" s="166" t="s">
        <v>308</v>
      </c>
      <c r="S156" s="166">
        <v>532</v>
      </c>
      <c r="T156" s="167"/>
      <c r="U156" s="167"/>
      <c r="V156" s="167"/>
      <c r="W156" s="167"/>
      <c r="X156" s="229"/>
    </row>
    <row r="157" spans="2:24" s="165" customFormat="1" ht="18.75" customHeight="1">
      <c r="B157" s="166"/>
      <c r="C157" s="166"/>
      <c r="D157" s="166"/>
      <c r="E157" s="166"/>
      <c r="F157" s="166"/>
      <c r="G157" s="166"/>
      <c r="H157" s="166"/>
      <c r="I157" s="166"/>
      <c r="J157" s="166"/>
      <c r="K157" s="166"/>
      <c r="L157" s="167"/>
      <c r="M157" s="167"/>
      <c r="N157" s="167"/>
      <c r="O157" s="167"/>
      <c r="P157" s="166" t="s">
        <v>354</v>
      </c>
      <c r="Q157" s="166">
        <v>5</v>
      </c>
      <c r="R157" s="166" t="s">
        <v>308</v>
      </c>
      <c r="S157" s="166">
        <v>50</v>
      </c>
      <c r="T157" s="167"/>
      <c r="U157" s="167"/>
      <c r="V157" s="167"/>
      <c r="W157" s="167"/>
      <c r="X157" s="229"/>
    </row>
    <row r="158" spans="2:24" s="165" customFormat="1" ht="42" customHeight="1">
      <c r="B158" s="166"/>
      <c r="C158" s="166"/>
      <c r="D158" s="166"/>
      <c r="E158" s="166"/>
      <c r="F158" s="166"/>
      <c r="G158" s="166"/>
      <c r="H158" s="166"/>
      <c r="I158" s="166"/>
      <c r="J158" s="166"/>
      <c r="K158" s="166"/>
      <c r="L158" s="167"/>
      <c r="M158" s="167"/>
      <c r="N158" s="167"/>
      <c r="O158" s="167"/>
      <c r="P158" s="166" t="s">
        <v>355</v>
      </c>
      <c r="Q158" s="166">
        <v>4</v>
      </c>
      <c r="R158" s="166" t="s">
        <v>338</v>
      </c>
      <c r="S158" s="166">
        <v>28</v>
      </c>
      <c r="T158" s="167"/>
      <c r="U158" s="167"/>
      <c r="V158" s="167"/>
      <c r="W158" s="167"/>
      <c r="X158" s="229"/>
    </row>
    <row r="159" spans="2:24" s="165" customFormat="1" ht="30" customHeight="1">
      <c r="B159" s="166"/>
      <c r="C159" s="166"/>
      <c r="D159" s="166"/>
      <c r="E159" s="166"/>
      <c r="F159" s="166"/>
      <c r="G159" s="166"/>
      <c r="H159" s="166"/>
      <c r="I159" s="166"/>
      <c r="J159" s="166"/>
      <c r="K159" s="166"/>
      <c r="L159" s="167"/>
      <c r="M159" s="167"/>
      <c r="N159" s="167"/>
      <c r="O159" s="167"/>
      <c r="P159" s="166" t="s">
        <v>356</v>
      </c>
      <c r="Q159" s="166">
        <v>4</v>
      </c>
      <c r="R159" s="166" t="s">
        <v>338</v>
      </c>
      <c r="S159" s="166">
        <v>80</v>
      </c>
      <c r="T159" s="167"/>
      <c r="U159" s="167"/>
      <c r="V159" s="167"/>
      <c r="W159" s="167"/>
      <c r="X159" s="229"/>
    </row>
    <row r="160" spans="2:24" s="165" customFormat="1" ht="29.25" customHeight="1">
      <c r="B160" s="166"/>
      <c r="C160" s="166"/>
      <c r="D160" s="166"/>
      <c r="E160" s="166"/>
      <c r="F160" s="166"/>
      <c r="G160" s="166"/>
      <c r="H160" s="166"/>
      <c r="I160" s="166"/>
      <c r="J160" s="166"/>
      <c r="K160" s="166"/>
      <c r="L160" s="167"/>
      <c r="M160" s="167"/>
      <c r="N160" s="167"/>
      <c r="O160" s="167"/>
      <c r="P160" s="166" t="s">
        <v>357</v>
      </c>
      <c r="Q160" s="166">
        <v>1</v>
      </c>
      <c r="R160" s="166" t="s">
        <v>308</v>
      </c>
      <c r="S160" s="166">
        <v>16</v>
      </c>
      <c r="T160" s="167"/>
      <c r="U160" s="167"/>
      <c r="V160" s="167"/>
      <c r="W160" s="167"/>
      <c r="X160" s="229"/>
    </row>
    <row r="161" spans="2:24" s="165" customFormat="1" ht="12.75" customHeight="1">
      <c r="B161" s="166"/>
      <c r="C161" s="166"/>
      <c r="D161" s="166"/>
      <c r="E161" s="166"/>
      <c r="F161" s="166"/>
      <c r="G161" s="166"/>
      <c r="H161" s="166"/>
      <c r="I161" s="166"/>
      <c r="J161" s="166"/>
      <c r="K161" s="166"/>
      <c r="L161" s="167"/>
      <c r="M161" s="167"/>
      <c r="N161" s="167"/>
      <c r="O161" s="167"/>
      <c r="P161" s="166" t="s">
        <v>358</v>
      </c>
      <c r="Q161" s="287" t="s">
        <v>359</v>
      </c>
      <c r="R161" s="166"/>
      <c r="S161" s="166"/>
      <c r="T161" s="167"/>
      <c r="U161" s="167"/>
      <c r="V161" s="167"/>
      <c r="W161" s="167"/>
      <c r="X161" s="229"/>
    </row>
    <row r="162" spans="2:24" s="165" customFormat="1" ht="12.75" customHeight="1">
      <c r="B162" s="166"/>
      <c r="C162" s="166"/>
      <c r="D162" s="166"/>
      <c r="E162" s="166"/>
      <c r="F162" s="166"/>
      <c r="G162" s="166"/>
      <c r="H162" s="166"/>
      <c r="I162" s="166"/>
      <c r="J162" s="166"/>
      <c r="K162" s="166"/>
      <c r="L162" s="167"/>
      <c r="M162" s="167"/>
      <c r="N162" s="167"/>
      <c r="O162" s="167"/>
      <c r="P162" s="166"/>
      <c r="Q162" s="166"/>
      <c r="R162" s="166"/>
      <c r="S162" s="166"/>
      <c r="T162" s="167"/>
      <c r="U162" s="167"/>
      <c r="V162" s="167"/>
      <c r="W162" s="167"/>
      <c r="X162" s="229"/>
    </row>
    <row r="163" spans="2:24" s="165" customFormat="1" ht="27" customHeight="1">
      <c r="B163" s="166"/>
      <c r="C163" s="166"/>
      <c r="D163" s="166"/>
      <c r="E163" s="166"/>
      <c r="F163" s="166"/>
      <c r="G163" s="166"/>
      <c r="H163" s="166"/>
      <c r="I163" s="166"/>
      <c r="J163" s="166" t="s">
        <v>360</v>
      </c>
      <c r="K163" s="166">
        <v>1</v>
      </c>
      <c r="L163" s="167"/>
      <c r="M163" s="167"/>
      <c r="N163" s="167" t="s">
        <v>231</v>
      </c>
      <c r="O163" s="167"/>
      <c r="P163" s="166" t="s">
        <v>361</v>
      </c>
      <c r="Q163" s="166">
        <v>20</v>
      </c>
      <c r="R163" s="166" t="s">
        <v>308</v>
      </c>
      <c r="S163" s="166">
        <v>360</v>
      </c>
      <c r="T163" s="167"/>
      <c r="U163" s="167"/>
      <c r="V163" s="167"/>
      <c r="W163" s="167"/>
      <c r="X163" s="229"/>
    </row>
    <row r="164" spans="2:24" s="165" customFormat="1" ht="27" customHeight="1">
      <c r="B164" s="166"/>
      <c r="C164" s="166"/>
      <c r="D164" s="166"/>
      <c r="E164" s="166"/>
      <c r="F164" s="166"/>
      <c r="G164" s="166"/>
      <c r="H164" s="166"/>
      <c r="I164" s="166"/>
      <c r="J164" s="166"/>
      <c r="K164" s="166"/>
      <c r="L164" s="167"/>
      <c r="M164" s="167"/>
      <c r="N164" s="167"/>
      <c r="O164" s="167"/>
      <c r="P164" s="166" t="s">
        <v>362</v>
      </c>
      <c r="Q164" s="166">
        <v>19</v>
      </c>
      <c r="R164" s="166" t="s">
        <v>308</v>
      </c>
      <c r="S164" s="166">
        <v>342</v>
      </c>
      <c r="T164" s="167"/>
      <c r="U164" s="167"/>
      <c r="V164" s="167"/>
      <c r="W164" s="167"/>
      <c r="X164" s="229"/>
    </row>
    <row r="165" spans="2:24" s="165" customFormat="1" ht="39" customHeight="1">
      <c r="B165" s="166"/>
      <c r="C165" s="166"/>
      <c r="D165" s="166"/>
      <c r="E165" s="166"/>
      <c r="F165" s="166"/>
      <c r="G165" s="166"/>
      <c r="H165" s="166"/>
      <c r="I165" s="166"/>
      <c r="J165" s="166"/>
      <c r="K165" s="166"/>
      <c r="L165" s="167"/>
      <c r="M165" s="167"/>
      <c r="N165" s="167"/>
      <c r="O165" s="167"/>
      <c r="P165" s="166" t="s">
        <v>363</v>
      </c>
      <c r="Q165" s="166">
        <v>2</v>
      </c>
      <c r="R165" s="166" t="s">
        <v>338</v>
      </c>
      <c r="S165" s="166">
        <v>13</v>
      </c>
      <c r="T165" s="167"/>
      <c r="U165" s="167"/>
      <c r="V165" s="167"/>
      <c r="W165" s="167"/>
      <c r="X165" s="229"/>
    </row>
    <row r="166" spans="2:24" s="165" customFormat="1" ht="12.75" customHeight="1">
      <c r="B166" s="166"/>
      <c r="C166" s="166"/>
      <c r="D166" s="166"/>
      <c r="E166" s="166"/>
      <c r="F166" s="166"/>
      <c r="G166" s="166"/>
      <c r="H166" s="166"/>
      <c r="I166" s="166"/>
      <c r="J166" s="166"/>
      <c r="K166" s="166"/>
      <c r="L166" s="167"/>
      <c r="M166" s="167"/>
      <c r="N166" s="167"/>
      <c r="O166" s="167"/>
      <c r="P166" s="166" t="s">
        <v>364</v>
      </c>
      <c r="Q166" s="287" t="s">
        <v>365</v>
      </c>
      <c r="R166" s="166"/>
      <c r="S166" s="166"/>
      <c r="T166" s="167"/>
      <c r="U166" s="167"/>
      <c r="V166" s="167"/>
      <c r="W166" s="167"/>
      <c r="X166" s="229"/>
    </row>
    <row r="167" spans="2:24" s="165" customFormat="1" ht="26.25" customHeight="1">
      <c r="B167" s="166"/>
      <c r="C167" s="166"/>
      <c r="D167" s="166"/>
      <c r="E167" s="166"/>
      <c r="F167" s="166"/>
      <c r="G167" s="166"/>
      <c r="H167" s="166"/>
      <c r="I167" s="166"/>
      <c r="J167" s="166" t="s">
        <v>366</v>
      </c>
      <c r="K167" s="166">
        <v>1</v>
      </c>
      <c r="L167" s="167"/>
      <c r="M167" s="167"/>
      <c r="N167" s="167" t="s">
        <v>231</v>
      </c>
      <c r="O167" s="167"/>
      <c r="P167" s="166" t="s">
        <v>367</v>
      </c>
      <c r="Q167" s="166">
        <v>19</v>
      </c>
      <c r="R167" s="166" t="s">
        <v>308</v>
      </c>
      <c r="S167" s="166">
        <v>266</v>
      </c>
      <c r="T167" s="167"/>
      <c r="U167" s="167"/>
      <c r="V167" s="167"/>
      <c r="W167" s="167"/>
      <c r="X167" s="229"/>
    </row>
    <row r="168" spans="2:24" s="165" customFormat="1" ht="42" customHeight="1">
      <c r="B168" s="166"/>
      <c r="C168" s="166"/>
      <c r="D168" s="166"/>
      <c r="E168" s="166"/>
      <c r="F168" s="166"/>
      <c r="G168" s="166"/>
      <c r="H168" s="166"/>
      <c r="I168" s="166"/>
      <c r="J168" s="166"/>
      <c r="K168" s="166"/>
      <c r="L168" s="167"/>
      <c r="M168" s="167"/>
      <c r="N168" s="167"/>
      <c r="O168" s="167"/>
      <c r="P168" s="166" t="s">
        <v>368</v>
      </c>
      <c r="Q168" s="166">
        <v>1</v>
      </c>
      <c r="R168" s="166" t="s">
        <v>308</v>
      </c>
      <c r="S168" s="166">
        <v>2</v>
      </c>
      <c r="T168" s="167"/>
      <c r="U168" s="167"/>
      <c r="V168" s="167"/>
      <c r="W168" s="167"/>
      <c r="X168" s="229"/>
    </row>
    <row r="169" spans="2:24" s="165" customFormat="1" ht="12.75" customHeight="1">
      <c r="B169" s="166"/>
      <c r="C169" s="166"/>
      <c r="D169" s="166"/>
      <c r="E169" s="166"/>
      <c r="F169" s="166"/>
      <c r="G169" s="166"/>
      <c r="H169" s="166"/>
      <c r="I169" s="166"/>
      <c r="J169" s="166" t="s">
        <v>369</v>
      </c>
      <c r="K169" s="166">
        <v>1</v>
      </c>
      <c r="L169" s="167"/>
      <c r="M169" s="167"/>
      <c r="N169" s="167" t="s">
        <v>370</v>
      </c>
      <c r="O169" s="167"/>
      <c r="P169" s="166" t="s">
        <v>371</v>
      </c>
      <c r="Q169" s="166">
        <v>2</v>
      </c>
      <c r="R169" s="166" t="s">
        <v>338</v>
      </c>
      <c r="S169" s="166">
        <v>40</v>
      </c>
      <c r="T169" s="167"/>
      <c r="U169" s="167"/>
      <c r="V169" s="167"/>
      <c r="W169" s="167"/>
      <c r="X169" s="229"/>
    </row>
    <row r="170" spans="2:24" s="165" customFormat="1" ht="12.75" customHeight="1">
      <c r="B170" s="166"/>
      <c r="C170" s="166"/>
      <c r="D170" s="166"/>
      <c r="E170" s="166"/>
      <c r="F170" s="166"/>
      <c r="G170" s="166"/>
      <c r="H170" s="166"/>
      <c r="I170" s="166"/>
      <c r="J170" s="166"/>
      <c r="K170" s="166"/>
      <c r="L170" s="167"/>
      <c r="M170" s="167"/>
      <c r="N170" s="167"/>
      <c r="O170" s="167"/>
      <c r="P170" s="166" t="s">
        <v>372</v>
      </c>
      <c r="Q170" s="166">
        <v>2</v>
      </c>
      <c r="R170" s="166" t="s">
        <v>308</v>
      </c>
      <c r="S170" s="166">
        <v>4</v>
      </c>
      <c r="T170" s="167"/>
      <c r="U170" s="167"/>
      <c r="V170" s="167"/>
      <c r="W170" s="167"/>
      <c r="X170" s="229"/>
    </row>
    <row r="171" spans="2:24" s="165" customFormat="1" ht="49.5" customHeight="1">
      <c r="B171" s="166"/>
      <c r="C171" s="166"/>
      <c r="D171" s="166"/>
      <c r="E171" s="166"/>
      <c r="F171" s="166"/>
      <c r="G171" s="166"/>
      <c r="H171" s="166"/>
      <c r="I171" s="166"/>
      <c r="J171" s="166"/>
      <c r="K171" s="166"/>
      <c r="L171" s="167"/>
      <c r="M171" s="167"/>
      <c r="N171" s="167"/>
      <c r="O171" s="167"/>
      <c r="P171" s="166" t="s">
        <v>373</v>
      </c>
      <c r="Q171" s="166">
        <v>2</v>
      </c>
      <c r="R171" s="166" t="s">
        <v>338</v>
      </c>
      <c r="S171" s="166">
        <v>16</v>
      </c>
      <c r="T171" s="167"/>
      <c r="U171" s="167"/>
      <c r="V171" s="167"/>
      <c r="W171" s="167"/>
      <c r="X171" s="229"/>
    </row>
    <row r="172" spans="2:24" s="165" customFormat="1" ht="31.5" customHeight="1">
      <c r="B172" s="166"/>
      <c r="C172" s="166"/>
      <c r="D172" s="166"/>
      <c r="E172" s="166"/>
      <c r="F172" s="166"/>
      <c r="G172" s="166"/>
      <c r="H172" s="166"/>
      <c r="I172" s="166"/>
      <c r="J172" s="166"/>
      <c r="K172" s="166"/>
      <c r="L172" s="167"/>
      <c r="M172" s="167"/>
      <c r="N172" s="167"/>
      <c r="O172" s="167"/>
      <c r="P172" s="166" t="s">
        <v>374</v>
      </c>
      <c r="Q172" s="166">
        <v>3</v>
      </c>
      <c r="R172" s="166" t="s">
        <v>338</v>
      </c>
      <c r="S172" s="166">
        <v>39</v>
      </c>
      <c r="T172" s="167"/>
      <c r="U172" s="167"/>
      <c r="V172" s="167"/>
      <c r="W172" s="167"/>
      <c r="X172" s="229"/>
    </row>
    <row r="173" spans="2:24" s="165" customFormat="1" ht="12.75" customHeight="1">
      <c r="B173" s="166"/>
      <c r="C173" s="166"/>
      <c r="D173" s="166"/>
      <c r="E173" s="166"/>
      <c r="F173" s="166"/>
      <c r="G173" s="166"/>
      <c r="H173" s="166"/>
      <c r="I173" s="166"/>
      <c r="J173" s="166"/>
      <c r="K173" s="166"/>
      <c r="L173" s="167"/>
      <c r="M173" s="167"/>
      <c r="N173" s="167"/>
      <c r="O173" s="167"/>
      <c r="P173" s="166" t="s">
        <v>375</v>
      </c>
      <c r="Q173" s="166">
        <v>1</v>
      </c>
      <c r="R173" s="166" t="s">
        <v>338</v>
      </c>
      <c r="S173" s="166">
        <v>22</v>
      </c>
      <c r="T173" s="167"/>
      <c r="U173" s="167"/>
      <c r="V173" s="167"/>
      <c r="W173" s="167"/>
      <c r="X173" s="229"/>
    </row>
    <row r="174" spans="2:24" s="165" customFormat="1" ht="12.75" customHeight="1">
      <c r="B174" s="166"/>
      <c r="C174" s="166"/>
      <c r="D174" s="166"/>
      <c r="E174" s="166"/>
      <c r="F174" s="166"/>
      <c r="G174" s="166"/>
      <c r="H174" s="166"/>
      <c r="I174" s="166"/>
      <c r="J174" s="166"/>
      <c r="K174" s="166"/>
      <c r="L174" s="167"/>
      <c r="M174" s="167"/>
      <c r="N174" s="167"/>
      <c r="O174" s="167"/>
      <c r="P174" s="166" t="s">
        <v>376</v>
      </c>
      <c r="Q174" s="166">
        <v>1</v>
      </c>
      <c r="R174" s="166" t="s">
        <v>338</v>
      </c>
      <c r="S174" s="166">
        <v>22</v>
      </c>
      <c r="T174" s="167"/>
      <c r="U174" s="167"/>
      <c r="V174" s="167"/>
      <c r="W174" s="167"/>
      <c r="X174" s="229"/>
    </row>
    <row r="175" spans="2:24" s="165" customFormat="1" ht="12.75" customHeight="1">
      <c r="B175" s="166"/>
      <c r="C175" s="166"/>
      <c r="D175" s="166"/>
      <c r="E175" s="166"/>
      <c r="F175" s="166"/>
      <c r="G175" s="166"/>
      <c r="H175" s="166"/>
      <c r="I175" s="166"/>
      <c r="J175" s="166"/>
      <c r="K175" s="166"/>
      <c r="L175" s="167"/>
      <c r="M175" s="167"/>
      <c r="N175" s="167"/>
      <c r="O175" s="167"/>
      <c r="P175" s="166" t="s">
        <v>377</v>
      </c>
      <c r="Q175" s="166">
        <v>2</v>
      </c>
      <c r="R175" s="166" t="s">
        <v>338</v>
      </c>
      <c r="S175" s="166">
        <v>116</v>
      </c>
      <c r="T175" s="167"/>
      <c r="U175" s="167"/>
      <c r="V175" s="167"/>
      <c r="W175" s="167"/>
      <c r="X175" s="229"/>
    </row>
    <row r="176" spans="2:24" s="165" customFormat="1" ht="12.75" customHeight="1">
      <c r="B176" s="166"/>
      <c r="C176" s="166"/>
      <c r="D176" s="166"/>
      <c r="E176" s="166"/>
      <c r="F176" s="166"/>
      <c r="G176" s="166"/>
      <c r="H176" s="166"/>
      <c r="I176" s="166"/>
      <c r="J176" s="166"/>
      <c r="K176" s="166"/>
      <c r="L176" s="167"/>
      <c r="M176" s="167"/>
      <c r="N176" s="167"/>
      <c r="O176" s="167"/>
      <c r="P176" s="166" t="s">
        <v>378</v>
      </c>
      <c r="Q176" s="287" t="s">
        <v>379</v>
      </c>
      <c r="R176" s="166"/>
      <c r="S176" s="166"/>
      <c r="T176" s="167"/>
      <c r="U176" s="167"/>
      <c r="V176" s="167"/>
      <c r="W176" s="167"/>
      <c r="X176" s="229"/>
    </row>
    <row r="177" spans="2:24" s="165" customFormat="1" ht="12.75" customHeight="1">
      <c r="B177" s="166"/>
      <c r="C177" s="166"/>
      <c r="D177" s="166"/>
      <c r="E177" s="166"/>
      <c r="F177" s="166"/>
      <c r="G177" s="166"/>
      <c r="H177" s="166"/>
      <c r="I177" s="166"/>
      <c r="J177" s="166"/>
      <c r="K177" s="166"/>
      <c r="L177" s="167"/>
      <c r="M177" s="167"/>
      <c r="N177" s="167"/>
      <c r="O177" s="167"/>
      <c r="P177" s="166" t="s">
        <v>380</v>
      </c>
      <c r="Q177" s="166">
        <v>2</v>
      </c>
      <c r="R177" s="166" t="s">
        <v>308</v>
      </c>
      <c r="S177" s="166">
        <v>8</v>
      </c>
      <c r="T177" s="167"/>
      <c r="U177" s="167"/>
      <c r="V177" s="167"/>
      <c r="W177" s="167"/>
      <c r="X177" s="229"/>
    </row>
    <row r="178" spans="2:24" s="165" customFormat="1" ht="12.75" customHeight="1">
      <c r="B178" s="166"/>
      <c r="C178" s="166"/>
      <c r="D178" s="166"/>
      <c r="E178" s="166"/>
      <c r="F178" s="166"/>
      <c r="G178" s="166"/>
      <c r="H178" s="166"/>
      <c r="I178" s="166"/>
      <c r="J178" s="166"/>
      <c r="K178" s="166"/>
      <c r="L178" s="167"/>
      <c r="M178" s="167"/>
      <c r="N178" s="167"/>
      <c r="O178" s="167"/>
      <c r="P178" s="166" t="s">
        <v>381</v>
      </c>
      <c r="Q178" s="166">
        <v>2</v>
      </c>
      <c r="R178" s="166" t="s">
        <v>308</v>
      </c>
      <c r="S178" s="166">
        <v>28</v>
      </c>
      <c r="T178" s="167"/>
      <c r="U178" s="167"/>
      <c r="V178" s="167"/>
      <c r="W178" s="167"/>
      <c r="X178" s="229"/>
    </row>
    <row r="179" spans="2:24" s="165" customFormat="1" ht="12.75" customHeight="1">
      <c r="B179" s="166"/>
      <c r="C179" s="166"/>
      <c r="D179" s="166"/>
      <c r="E179" s="166"/>
      <c r="F179" s="166"/>
      <c r="G179" s="166"/>
      <c r="H179" s="166"/>
      <c r="I179" s="166"/>
      <c r="J179" s="166"/>
      <c r="K179" s="166"/>
      <c r="L179" s="167"/>
      <c r="M179" s="167"/>
      <c r="N179" s="167"/>
      <c r="O179" s="167"/>
      <c r="P179" s="166" t="s">
        <v>382</v>
      </c>
      <c r="Q179" s="166">
        <v>2</v>
      </c>
      <c r="R179" s="166" t="s">
        <v>308</v>
      </c>
      <c r="S179" s="166">
        <v>28</v>
      </c>
      <c r="T179" s="167"/>
      <c r="U179" s="167"/>
      <c r="V179" s="167"/>
      <c r="W179" s="167"/>
      <c r="X179" s="229"/>
    </row>
    <row r="180" spans="2:24" s="165" customFormat="1" ht="12.75" customHeight="1">
      <c r="B180" s="166"/>
      <c r="C180" s="166"/>
      <c r="D180" s="166"/>
      <c r="E180" s="166"/>
      <c r="F180" s="166"/>
      <c r="G180" s="166"/>
      <c r="H180" s="166"/>
      <c r="I180" s="166"/>
      <c r="J180" s="166"/>
      <c r="K180" s="166"/>
      <c r="L180" s="167"/>
      <c r="M180" s="167"/>
      <c r="N180" s="167"/>
      <c r="O180" s="167"/>
      <c r="P180" s="166" t="s">
        <v>383</v>
      </c>
      <c r="Q180" s="166">
        <v>2</v>
      </c>
      <c r="R180" s="166" t="s">
        <v>338</v>
      </c>
      <c r="S180" s="166">
        <v>8</v>
      </c>
      <c r="T180" s="167"/>
      <c r="U180" s="167"/>
      <c r="V180" s="167"/>
      <c r="W180" s="167"/>
      <c r="X180" s="229"/>
    </row>
    <row r="181" spans="2:24" s="165" customFormat="1" ht="39.75" customHeight="1">
      <c r="B181" s="166"/>
      <c r="C181" s="166"/>
      <c r="D181" s="166"/>
      <c r="E181" s="166"/>
      <c r="F181" s="166"/>
      <c r="G181" s="166"/>
      <c r="H181" s="166"/>
      <c r="I181" s="166"/>
      <c r="J181" s="166"/>
      <c r="K181" s="166"/>
      <c r="L181" s="167"/>
      <c r="M181" s="167"/>
      <c r="N181" s="167"/>
      <c r="O181" s="167"/>
      <c r="P181" s="166" t="s">
        <v>384</v>
      </c>
      <c r="Q181" s="166">
        <v>1</v>
      </c>
      <c r="R181" s="166" t="s">
        <v>338</v>
      </c>
      <c r="S181" s="166">
        <v>8</v>
      </c>
      <c r="T181" s="167"/>
      <c r="U181" s="167"/>
      <c r="V181" s="167"/>
      <c r="W181" s="167"/>
      <c r="X181" s="229"/>
    </row>
    <row r="182" spans="2:24" s="165" customFormat="1" ht="39" customHeight="1">
      <c r="B182" s="166"/>
      <c r="C182" s="166"/>
      <c r="D182" s="166"/>
      <c r="E182" s="166"/>
      <c r="F182" s="166"/>
      <c r="G182" s="166"/>
      <c r="H182" s="166"/>
      <c r="I182" s="166"/>
      <c r="J182" s="166"/>
      <c r="K182" s="166"/>
      <c r="L182" s="167"/>
      <c r="M182" s="167"/>
      <c r="N182" s="167"/>
      <c r="O182" s="167"/>
      <c r="P182" s="166" t="s">
        <v>385</v>
      </c>
      <c r="Q182" s="166">
        <v>2</v>
      </c>
      <c r="R182" s="166" t="s">
        <v>338</v>
      </c>
      <c r="S182" s="166">
        <v>72</v>
      </c>
      <c r="T182" s="167"/>
      <c r="U182" s="167"/>
      <c r="V182" s="167"/>
      <c r="W182" s="167"/>
      <c r="X182" s="229"/>
    </row>
    <row r="183" spans="2:24" s="165" customFormat="1" ht="27.75" customHeight="1">
      <c r="B183" s="166"/>
      <c r="C183" s="166"/>
      <c r="D183" s="166"/>
      <c r="E183" s="166"/>
      <c r="F183" s="166"/>
      <c r="G183" s="166"/>
      <c r="H183" s="166"/>
      <c r="I183" s="166"/>
      <c r="J183" s="166"/>
      <c r="K183" s="166"/>
      <c r="L183" s="167"/>
      <c r="M183" s="167"/>
      <c r="N183" s="167"/>
      <c r="O183" s="167"/>
      <c r="P183" s="166" t="s">
        <v>386</v>
      </c>
      <c r="Q183" s="287" t="s">
        <v>387</v>
      </c>
      <c r="R183" s="166"/>
      <c r="S183" s="166"/>
      <c r="T183" s="167"/>
      <c r="U183" s="167"/>
      <c r="V183" s="167"/>
      <c r="W183" s="167"/>
      <c r="X183" s="229"/>
    </row>
    <row r="184" spans="2:24" s="165" customFormat="1" ht="12.75" customHeight="1">
      <c r="B184" s="166"/>
      <c r="C184" s="166"/>
      <c r="D184" s="166"/>
      <c r="E184" s="166"/>
      <c r="F184" s="166"/>
      <c r="G184" s="166"/>
      <c r="H184" s="166"/>
      <c r="I184" s="166"/>
      <c r="J184" s="166"/>
      <c r="K184" s="166"/>
      <c r="L184" s="167"/>
      <c r="M184" s="167"/>
      <c r="N184" s="167"/>
      <c r="O184" s="167"/>
      <c r="P184" s="166" t="s">
        <v>388</v>
      </c>
      <c r="Q184" s="166" t="s">
        <v>389</v>
      </c>
      <c r="R184" s="166"/>
      <c r="S184" s="166"/>
      <c r="T184" s="167"/>
      <c r="U184" s="167"/>
      <c r="V184" s="167"/>
      <c r="W184" s="167"/>
      <c r="X184" s="229"/>
    </row>
    <row r="185" spans="2:24" s="165" customFormat="1" ht="12.75" customHeight="1">
      <c r="B185" s="166"/>
      <c r="C185" s="166"/>
      <c r="D185" s="166"/>
      <c r="E185" s="166"/>
      <c r="F185" s="166"/>
      <c r="G185" s="166"/>
      <c r="H185" s="166"/>
      <c r="I185" s="166"/>
      <c r="J185" s="166"/>
      <c r="K185" s="166"/>
      <c r="L185" s="167"/>
      <c r="M185" s="167"/>
      <c r="N185" s="167"/>
      <c r="O185" s="167"/>
      <c r="P185" s="166"/>
      <c r="Q185" s="166"/>
      <c r="R185" s="166"/>
      <c r="S185" s="166"/>
      <c r="T185" s="167"/>
      <c r="U185" s="167"/>
      <c r="V185" s="167"/>
      <c r="W185" s="167"/>
      <c r="X185" s="229"/>
    </row>
    <row r="186" spans="2:24" s="165" customFormat="1" ht="12.75" customHeight="1">
      <c r="B186" s="166"/>
      <c r="C186" s="166"/>
      <c r="D186" s="166"/>
      <c r="E186" s="166"/>
      <c r="F186" s="166"/>
      <c r="G186" s="166"/>
      <c r="H186" s="166"/>
      <c r="I186" s="166"/>
      <c r="J186" s="166"/>
      <c r="K186" s="166"/>
      <c r="L186" s="167"/>
      <c r="M186" s="167"/>
      <c r="N186" s="167"/>
      <c r="O186" s="167"/>
      <c r="P186" s="166"/>
      <c r="Q186" s="166"/>
      <c r="R186" s="166"/>
      <c r="S186" s="166"/>
      <c r="T186" s="167"/>
      <c r="U186" s="167"/>
      <c r="V186" s="167"/>
      <c r="W186" s="167"/>
      <c r="X186" s="229"/>
    </row>
    <row r="187" spans="2:24" s="165" customFormat="1" ht="12.75" customHeight="1">
      <c r="B187" s="166"/>
      <c r="C187" s="166"/>
      <c r="D187" s="166"/>
      <c r="E187" s="166"/>
      <c r="F187" s="166"/>
      <c r="G187" s="166"/>
      <c r="H187" s="166"/>
      <c r="I187" s="166"/>
      <c r="J187" s="166"/>
      <c r="K187" s="166"/>
      <c r="L187" s="167"/>
      <c r="M187" s="167"/>
      <c r="N187" s="167"/>
      <c r="O187" s="167"/>
      <c r="P187" s="166"/>
      <c r="Q187" s="166"/>
      <c r="R187" s="166"/>
      <c r="S187" s="166"/>
      <c r="T187" s="167"/>
      <c r="U187" s="167"/>
      <c r="V187" s="167"/>
      <c r="W187" s="167"/>
      <c r="X187" s="229"/>
    </row>
    <row r="188" spans="2:24" s="165" customFormat="1" ht="12.75" customHeight="1">
      <c r="B188" s="166"/>
      <c r="C188" s="166"/>
      <c r="D188" s="166"/>
      <c r="E188" s="166"/>
      <c r="F188" s="166"/>
      <c r="G188" s="166"/>
      <c r="H188" s="166"/>
      <c r="I188" s="166"/>
      <c r="J188" s="166"/>
      <c r="K188" s="166"/>
      <c r="L188" s="167"/>
      <c r="M188" s="167"/>
      <c r="N188" s="167"/>
      <c r="O188" s="167"/>
      <c r="P188" s="166"/>
      <c r="Q188" s="166"/>
      <c r="R188" s="166"/>
      <c r="S188" s="166"/>
      <c r="T188" s="167"/>
      <c r="U188" s="167"/>
      <c r="V188" s="167"/>
      <c r="W188" s="167"/>
      <c r="X188" s="229"/>
    </row>
    <row r="189" spans="2:24" s="165" customFormat="1" ht="12.75" customHeight="1">
      <c r="B189" s="166"/>
      <c r="C189" s="166"/>
      <c r="D189" s="166"/>
      <c r="E189" s="166"/>
      <c r="F189" s="166"/>
      <c r="G189" s="166"/>
      <c r="H189" s="166"/>
      <c r="I189" s="166"/>
      <c r="J189" s="166" t="s">
        <v>390</v>
      </c>
      <c r="K189" s="166">
        <v>2</v>
      </c>
      <c r="L189" s="167"/>
      <c r="M189" s="167"/>
      <c r="N189" s="288" t="s">
        <v>231</v>
      </c>
      <c r="O189" s="167"/>
      <c r="P189" s="166"/>
      <c r="Q189" s="166"/>
      <c r="R189" s="166"/>
      <c r="S189" s="166"/>
      <c r="T189" s="167"/>
      <c r="U189" s="167"/>
      <c r="V189" s="167"/>
      <c r="W189" s="167"/>
      <c r="X189" s="229"/>
    </row>
    <row r="190" spans="2:24" s="165" customFormat="1" ht="12.75" customHeight="1">
      <c r="B190" s="166"/>
      <c r="C190" s="166"/>
      <c r="D190" s="166"/>
      <c r="E190" s="166"/>
      <c r="F190" s="166"/>
      <c r="G190" s="166"/>
      <c r="H190" s="166"/>
      <c r="I190" s="166"/>
      <c r="J190" s="166"/>
      <c r="K190" s="166"/>
      <c r="L190" s="167"/>
      <c r="M190" s="167"/>
      <c r="N190" s="167"/>
      <c r="O190" s="167"/>
      <c r="P190" s="166"/>
      <c r="Q190" s="166"/>
      <c r="R190" s="166"/>
      <c r="S190" s="166"/>
      <c r="T190" s="167"/>
      <c r="U190" s="167"/>
      <c r="V190" s="167"/>
      <c r="W190" s="167"/>
      <c r="X190" s="229"/>
    </row>
    <row r="191" spans="2:24" s="165" customFormat="1" ht="12.75" customHeight="1">
      <c r="B191" s="166"/>
      <c r="C191" s="166"/>
      <c r="D191" s="166"/>
      <c r="E191" s="166"/>
      <c r="F191" s="166"/>
      <c r="G191" s="166"/>
      <c r="H191" s="166"/>
      <c r="I191" s="166"/>
      <c r="J191" s="166" t="s">
        <v>391</v>
      </c>
      <c r="K191" s="166">
        <v>1</v>
      </c>
      <c r="L191" s="167"/>
      <c r="M191" s="167"/>
      <c r="N191" s="288" t="s">
        <v>231</v>
      </c>
      <c r="O191" s="167"/>
      <c r="P191" s="166"/>
      <c r="Q191" s="166"/>
      <c r="R191" s="166"/>
      <c r="S191" s="166"/>
      <c r="T191" s="167"/>
      <c r="U191" s="167"/>
      <c r="V191" s="167"/>
      <c r="W191" s="167"/>
      <c r="X191" s="229"/>
    </row>
    <row r="192" spans="2:24" s="165" customFormat="1" ht="12.75" customHeight="1">
      <c r="B192" s="166"/>
      <c r="C192" s="166"/>
      <c r="D192" s="166"/>
      <c r="E192" s="166"/>
      <c r="F192" s="166"/>
      <c r="G192" s="166"/>
      <c r="H192" s="166"/>
      <c r="I192" s="166"/>
      <c r="J192" s="166"/>
      <c r="K192" s="166"/>
      <c r="L192" s="167"/>
      <c r="M192" s="167"/>
      <c r="N192" s="288"/>
      <c r="O192" s="167"/>
      <c r="P192" s="166"/>
      <c r="Q192" s="166"/>
      <c r="R192" s="166"/>
      <c r="S192" s="166"/>
      <c r="T192" s="167"/>
      <c r="U192" s="167"/>
      <c r="V192" s="167"/>
      <c r="W192" s="167"/>
      <c r="X192" s="229"/>
    </row>
    <row r="193" spans="2:24" s="165" customFormat="1" ht="27" customHeight="1">
      <c r="B193" s="166"/>
      <c r="C193" s="166"/>
      <c r="D193" s="166"/>
      <c r="E193" s="166"/>
      <c r="F193" s="166"/>
      <c r="G193" s="166"/>
      <c r="H193" s="166"/>
      <c r="I193" s="166"/>
      <c r="J193" s="166" t="s">
        <v>392</v>
      </c>
      <c r="K193" s="166">
        <v>1</v>
      </c>
      <c r="L193" s="167"/>
      <c r="M193" s="167"/>
      <c r="N193" s="288" t="s">
        <v>393</v>
      </c>
      <c r="O193" s="167"/>
      <c r="P193" s="166"/>
      <c r="Q193" s="166"/>
      <c r="R193" s="166"/>
      <c r="S193" s="166"/>
      <c r="T193" s="167"/>
      <c r="U193" s="167"/>
      <c r="V193" s="167"/>
      <c r="W193" s="167"/>
      <c r="X193" s="229"/>
    </row>
    <row r="194" spans="2:24" s="165" customFormat="1" ht="12.75" customHeight="1">
      <c r="B194" s="166"/>
      <c r="C194" s="166"/>
      <c r="D194" s="166"/>
      <c r="E194" s="166"/>
      <c r="F194" s="166"/>
      <c r="G194" s="166"/>
      <c r="H194" s="166"/>
      <c r="I194" s="166"/>
      <c r="J194" s="166"/>
      <c r="K194" s="166"/>
      <c r="L194" s="167"/>
      <c r="M194" s="167"/>
      <c r="N194" s="167"/>
      <c r="O194" s="167"/>
      <c r="P194" s="166"/>
      <c r="Q194" s="166"/>
      <c r="R194" s="166"/>
      <c r="S194" s="166"/>
      <c r="T194" s="167"/>
      <c r="U194" s="167"/>
      <c r="V194" s="167"/>
      <c r="W194" s="167"/>
      <c r="X194" s="229"/>
    </row>
    <row r="195" spans="2:24" s="165" customFormat="1" ht="12.75" customHeight="1">
      <c r="B195" s="166"/>
      <c r="C195" s="166"/>
      <c r="D195" s="166"/>
      <c r="E195" s="166"/>
      <c r="F195" s="166"/>
      <c r="G195" s="166"/>
      <c r="H195" s="166"/>
      <c r="I195" s="166"/>
      <c r="J195" s="166" t="s">
        <v>394</v>
      </c>
      <c r="K195" s="166">
        <v>4</v>
      </c>
      <c r="L195" s="167"/>
      <c r="M195" s="167"/>
      <c r="N195" s="288" t="s">
        <v>393</v>
      </c>
      <c r="O195" s="167"/>
      <c r="P195" s="166"/>
      <c r="Q195" s="166"/>
      <c r="R195" s="166"/>
      <c r="S195" s="166"/>
      <c r="T195" s="167"/>
      <c r="U195" s="167"/>
      <c r="V195" s="167"/>
      <c r="W195" s="167"/>
      <c r="X195" s="229"/>
    </row>
    <row r="196" spans="2:24" s="165" customFormat="1" ht="12.75" customHeight="1">
      <c r="B196" s="166"/>
      <c r="C196" s="166"/>
      <c r="D196" s="166"/>
      <c r="E196" s="166"/>
      <c r="F196" s="166"/>
      <c r="G196" s="166"/>
      <c r="H196" s="166"/>
      <c r="I196" s="166"/>
      <c r="J196" s="166"/>
      <c r="K196" s="166"/>
      <c r="L196" s="167"/>
      <c r="M196" s="167"/>
      <c r="N196" s="167"/>
      <c r="O196" s="167"/>
      <c r="P196" s="166"/>
      <c r="Q196" s="166"/>
      <c r="R196" s="166"/>
      <c r="S196" s="166"/>
      <c r="T196" s="167"/>
      <c r="U196" s="167"/>
      <c r="V196" s="167"/>
      <c r="W196" s="167"/>
      <c r="X196" s="229"/>
    </row>
    <row r="197" spans="2:24" s="165" customFormat="1" ht="12.75" customHeight="1">
      <c r="B197" s="166"/>
      <c r="C197" s="166"/>
      <c r="D197" s="166"/>
      <c r="E197" s="166"/>
      <c r="F197" s="166"/>
      <c r="G197" s="166"/>
      <c r="H197" s="166"/>
      <c r="I197" s="166"/>
      <c r="J197" s="166"/>
      <c r="K197" s="166"/>
      <c r="L197" s="167"/>
      <c r="M197" s="167"/>
      <c r="N197" s="167"/>
      <c r="O197" s="167"/>
      <c r="P197" s="166"/>
      <c r="Q197" s="166"/>
      <c r="R197" s="166"/>
      <c r="S197" s="166"/>
      <c r="T197" s="167"/>
      <c r="U197" s="167"/>
      <c r="V197" s="167"/>
      <c r="W197" s="167"/>
      <c r="X197" s="229"/>
    </row>
    <row r="198" spans="2:24" s="165" customFormat="1" ht="12.75" customHeight="1">
      <c r="B198" s="166"/>
      <c r="C198" s="166"/>
      <c r="D198" s="166"/>
      <c r="E198" s="166"/>
      <c r="F198" s="166"/>
      <c r="G198" s="166"/>
      <c r="H198" s="166"/>
      <c r="I198" s="166"/>
      <c r="J198" s="166" t="s">
        <v>395</v>
      </c>
      <c r="K198" s="166"/>
      <c r="L198" s="167"/>
      <c r="M198" s="167"/>
      <c r="N198" s="167"/>
      <c r="O198" s="167"/>
      <c r="P198" s="166"/>
      <c r="Q198" s="166"/>
      <c r="R198" s="166"/>
      <c r="S198" s="166"/>
      <c r="T198" s="167"/>
      <c r="U198" s="167"/>
      <c r="V198" s="167"/>
      <c r="W198" s="167"/>
      <c r="X198" s="229"/>
    </row>
    <row r="199" spans="2:24" s="256" customFormat="1" ht="12.75" customHeight="1">
      <c r="B199" s="248">
        <v>10</v>
      </c>
      <c r="C199" s="248">
        <v>2248466</v>
      </c>
      <c r="D199" s="248" t="s">
        <v>396</v>
      </c>
      <c r="E199" s="248" t="s">
        <v>215</v>
      </c>
      <c r="F199" s="248">
        <v>100</v>
      </c>
      <c r="G199" s="248" t="s">
        <v>186</v>
      </c>
      <c r="I199" s="289">
        <v>32299</v>
      </c>
      <c r="J199" s="248" t="s">
        <v>397</v>
      </c>
      <c r="K199" s="248">
        <v>1</v>
      </c>
      <c r="L199" s="253" t="s">
        <v>398</v>
      </c>
      <c r="M199" s="253"/>
      <c r="N199" s="253" t="s">
        <v>186</v>
      </c>
      <c r="O199" s="253">
        <v>1</v>
      </c>
      <c r="P199" s="248" t="s">
        <v>399</v>
      </c>
      <c r="Q199" s="248">
        <v>1</v>
      </c>
      <c r="R199" s="248" t="s">
        <v>308</v>
      </c>
      <c r="S199" s="248">
        <v>37</v>
      </c>
      <c r="T199" s="253"/>
      <c r="V199" s="253" t="s">
        <v>261</v>
      </c>
      <c r="W199" s="253" t="s">
        <v>400</v>
      </c>
      <c r="X199" s="254" t="s">
        <v>401</v>
      </c>
    </row>
    <row r="200" spans="2:24" s="165" customFormat="1" ht="12.75" customHeight="1">
      <c r="B200" s="166"/>
      <c r="C200" s="166"/>
      <c r="D200" s="166"/>
      <c r="E200" s="166"/>
      <c r="F200" s="166"/>
      <c r="G200" s="166"/>
      <c r="H200" s="166"/>
      <c r="I200" s="166"/>
      <c r="J200" s="290"/>
      <c r="K200" s="166"/>
      <c r="L200" s="167" t="s">
        <v>402</v>
      </c>
      <c r="M200" s="167"/>
      <c r="N200" s="167" t="s">
        <v>186</v>
      </c>
      <c r="O200" s="167">
        <v>3</v>
      </c>
      <c r="P200" s="248" t="s">
        <v>403</v>
      </c>
      <c r="Q200" s="248">
        <v>0</v>
      </c>
      <c r="R200" s="248" t="s">
        <v>308</v>
      </c>
      <c r="S200" s="248">
        <v>0</v>
      </c>
      <c r="T200" s="167"/>
      <c r="U200" s="167"/>
      <c r="V200" s="167"/>
      <c r="W200" s="229"/>
      <c r="X200" s="229"/>
    </row>
    <row r="201" spans="2:24" s="165" customFormat="1" ht="12.75" customHeight="1">
      <c r="B201" s="166"/>
      <c r="C201" s="166"/>
      <c r="D201" s="166"/>
      <c r="E201" s="166"/>
      <c r="F201" s="166"/>
      <c r="G201" s="166"/>
      <c r="H201" s="166"/>
      <c r="I201" s="166"/>
      <c r="J201" s="166"/>
      <c r="K201" s="166"/>
      <c r="L201" s="167"/>
      <c r="M201" s="167"/>
      <c r="N201" s="167"/>
      <c r="O201" s="167"/>
      <c r="P201" s="166" t="s">
        <v>266</v>
      </c>
      <c r="Q201" s="166">
        <v>3</v>
      </c>
      <c r="R201" s="166" t="s">
        <v>308</v>
      </c>
      <c r="S201" s="166">
        <v>60</v>
      </c>
      <c r="T201" s="167"/>
      <c r="U201" s="167"/>
      <c r="V201" s="167"/>
      <c r="W201" s="229"/>
      <c r="X201" s="229"/>
    </row>
    <row r="202" spans="2:24" s="165" customFormat="1" ht="12.75" customHeight="1">
      <c r="B202" s="166"/>
      <c r="C202" s="166"/>
      <c r="D202" s="166"/>
      <c r="E202" s="166"/>
      <c r="F202" s="166"/>
      <c r="G202" s="166"/>
      <c r="H202" s="166"/>
      <c r="I202" s="166"/>
      <c r="J202" s="166"/>
      <c r="K202" s="166"/>
      <c r="L202" s="167"/>
      <c r="M202" s="167"/>
      <c r="N202" s="167"/>
      <c r="O202" s="167"/>
      <c r="P202" s="166" t="s">
        <v>268</v>
      </c>
      <c r="Q202" s="166">
        <v>5</v>
      </c>
      <c r="R202" s="166" t="s">
        <v>308</v>
      </c>
      <c r="S202" s="166">
        <v>90</v>
      </c>
      <c r="T202" s="167"/>
      <c r="U202" s="167"/>
      <c r="V202" s="167"/>
      <c r="W202" s="229"/>
      <c r="X202" s="229"/>
    </row>
    <row r="203" spans="2:24" s="165" customFormat="1" ht="12.75" customHeight="1">
      <c r="B203" s="166"/>
      <c r="C203" s="166"/>
      <c r="D203" s="166"/>
      <c r="E203" s="166"/>
      <c r="F203" s="166"/>
      <c r="G203" s="166"/>
      <c r="H203" s="166"/>
      <c r="I203" s="166"/>
      <c r="J203" s="166" t="s">
        <v>404</v>
      </c>
      <c r="K203" s="166">
        <v>1</v>
      </c>
      <c r="L203" s="167" t="s">
        <v>398</v>
      </c>
      <c r="M203" s="167"/>
      <c r="N203" s="167" t="s">
        <v>186</v>
      </c>
      <c r="O203" s="167">
        <v>1</v>
      </c>
      <c r="P203" s="166" t="s">
        <v>405</v>
      </c>
      <c r="Q203" s="166">
        <v>1</v>
      </c>
      <c r="R203" s="166" t="s">
        <v>308</v>
      </c>
      <c r="S203" s="166">
        <v>11</v>
      </c>
      <c r="T203" s="167"/>
      <c r="U203" s="167"/>
      <c r="V203" s="167"/>
      <c r="W203" s="229"/>
      <c r="X203" s="229"/>
    </row>
    <row r="204" spans="2:24" s="165" customFormat="1" ht="12.75" customHeight="1">
      <c r="B204" s="166"/>
      <c r="C204" s="166"/>
      <c r="D204" s="166"/>
      <c r="E204" s="166"/>
      <c r="F204" s="166"/>
      <c r="G204" s="166"/>
      <c r="H204" s="166"/>
      <c r="I204" s="166"/>
      <c r="J204" s="166"/>
      <c r="K204" s="166"/>
      <c r="L204" s="167" t="s">
        <v>402</v>
      </c>
      <c r="M204" s="167"/>
      <c r="N204" s="167" t="s">
        <v>186</v>
      </c>
      <c r="O204" s="167">
        <v>4</v>
      </c>
      <c r="P204" s="248" t="s">
        <v>406</v>
      </c>
      <c r="Q204" s="248">
        <v>0</v>
      </c>
      <c r="R204" s="248" t="s">
        <v>308</v>
      </c>
      <c r="S204" s="248">
        <v>0</v>
      </c>
      <c r="T204" s="167"/>
      <c r="U204" s="167"/>
      <c r="V204" s="167"/>
      <c r="W204" s="229"/>
      <c r="X204" s="229"/>
    </row>
    <row r="205" spans="2:24" s="165" customFormat="1" ht="12.75" customHeight="1">
      <c r="B205" s="166"/>
      <c r="C205" s="166"/>
      <c r="D205" s="166"/>
      <c r="E205" s="166"/>
      <c r="F205" s="166"/>
      <c r="G205" s="166"/>
      <c r="H205" s="166"/>
      <c r="I205" s="166"/>
      <c r="J205" s="166"/>
      <c r="K205" s="166"/>
      <c r="L205" s="167"/>
      <c r="M205" s="167"/>
      <c r="N205" s="167"/>
      <c r="O205" s="167"/>
      <c r="P205" s="166" t="s">
        <v>266</v>
      </c>
      <c r="Q205" s="166">
        <v>3</v>
      </c>
      <c r="R205" s="166" t="s">
        <v>308</v>
      </c>
      <c r="S205" s="166">
        <v>60</v>
      </c>
      <c r="T205" s="167"/>
      <c r="U205" s="167"/>
      <c r="V205" s="167"/>
      <c r="W205" s="229"/>
      <c r="X205" s="229"/>
    </row>
    <row r="206" spans="2:24" s="165" customFormat="1" ht="12.75" customHeight="1">
      <c r="B206" s="166"/>
      <c r="C206" s="166"/>
      <c r="D206" s="166"/>
      <c r="E206" s="166"/>
      <c r="F206" s="166"/>
      <c r="G206" s="166"/>
      <c r="H206" s="166"/>
      <c r="I206" s="166"/>
      <c r="J206" s="166"/>
      <c r="K206" s="166"/>
      <c r="L206" s="167"/>
      <c r="M206" s="167"/>
      <c r="N206" s="167"/>
      <c r="O206" s="167"/>
      <c r="P206" s="166" t="s">
        <v>268</v>
      </c>
      <c r="Q206" s="166">
        <v>5</v>
      </c>
      <c r="R206" s="166" t="s">
        <v>308</v>
      </c>
      <c r="S206" s="166">
        <v>90</v>
      </c>
      <c r="T206" s="167"/>
      <c r="U206" s="167"/>
      <c r="V206" s="167"/>
      <c r="W206" s="229"/>
      <c r="X206" s="229"/>
    </row>
    <row r="207" spans="2:24" s="165" customFormat="1" ht="12.75" customHeight="1">
      <c r="B207" s="166"/>
      <c r="C207" s="166"/>
      <c r="D207" s="166"/>
      <c r="E207" s="166"/>
      <c r="F207" s="166"/>
      <c r="G207" s="166"/>
      <c r="H207" s="166"/>
      <c r="I207" s="166"/>
      <c r="J207" s="166"/>
      <c r="K207" s="166"/>
      <c r="L207" s="167"/>
      <c r="M207" s="167"/>
      <c r="N207" s="167"/>
      <c r="O207" s="167"/>
      <c r="P207" s="166"/>
      <c r="Q207" s="166"/>
      <c r="R207" s="166"/>
      <c r="S207" s="166"/>
      <c r="T207" s="167"/>
      <c r="U207" s="167"/>
      <c r="V207" s="167"/>
      <c r="W207" s="229"/>
      <c r="X207" s="229"/>
    </row>
    <row r="208" spans="2:24" s="165" customFormat="1" ht="12.75" customHeight="1">
      <c r="B208" s="166"/>
      <c r="C208" s="166"/>
      <c r="D208" s="166"/>
      <c r="E208" s="166"/>
      <c r="F208" s="166"/>
      <c r="G208" s="166"/>
      <c r="H208" s="166"/>
      <c r="I208" s="166"/>
      <c r="J208" s="166"/>
      <c r="K208" s="166"/>
      <c r="L208" s="167"/>
      <c r="M208" s="167"/>
      <c r="N208" s="167"/>
      <c r="O208" s="167"/>
      <c r="P208" s="166"/>
      <c r="Q208" s="166"/>
      <c r="R208" s="166"/>
      <c r="S208" s="166"/>
      <c r="T208" s="167"/>
      <c r="U208" s="167"/>
      <c r="V208" s="167"/>
      <c r="W208" s="229"/>
      <c r="X208" s="229"/>
    </row>
    <row r="209" spans="2:24" ht="15">
      <c r="B209" s="166"/>
      <c r="C209" s="166"/>
      <c r="D209" s="166"/>
      <c r="E209" s="166"/>
      <c r="F209" s="166"/>
      <c r="G209" s="166"/>
      <c r="H209" s="166"/>
      <c r="I209" s="166"/>
      <c r="J209" s="229"/>
      <c r="K209" s="166"/>
      <c r="L209" s="167"/>
      <c r="M209" s="167"/>
      <c r="N209" s="167"/>
      <c r="O209" s="167"/>
      <c r="P209" s="166"/>
      <c r="Q209" s="166"/>
      <c r="R209" s="166"/>
      <c r="S209" s="166"/>
      <c r="T209" s="167"/>
      <c r="U209" s="167"/>
      <c r="V209" s="167"/>
      <c r="W209" s="167"/>
      <c r="X209" s="167"/>
    </row>
  </sheetData>
  <mergeCells count="16">
    <mergeCell ref="C121:C126"/>
    <mergeCell ref="D121:D126"/>
    <mergeCell ref="E121:E126"/>
    <mergeCell ref="F121:F126"/>
    <mergeCell ref="G121:G126"/>
    <mergeCell ref="X8:X9"/>
    <mergeCell ref="C8:C9"/>
    <mergeCell ref="J8:T8"/>
    <mergeCell ref="U8:W8"/>
    <mergeCell ref="B8:B9"/>
    <mergeCell ref="D8:D9"/>
    <mergeCell ref="E8:E9"/>
    <mergeCell ref="F8:F9"/>
    <mergeCell ref="G8:G9"/>
    <mergeCell ref="I8:I9"/>
    <mergeCell ref="H8:H9"/>
  </mergeCells>
  <conditionalFormatting sqref="F12 F95 F70:F92 F40:F65 F14:F37 F67">
    <cfRule type="cellIs" priority="10" dxfId="3" operator="equal">
      <formula>"грунт"</formula>
    </cfRule>
  </conditionalFormatting>
  <conditionalFormatting sqref="F38">
    <cfRule type="cellIs" priority="9" dxfId="3" operator="equal">
      <formula>"грунт"</formula>
    </cfRule>
  </conditionalFormatting>
  <conditionalFormatting sqref="F68">
    <cfRule type="cellIs" priority="8" dxfId="3" operator="equal">
      <formula>"грунт"</formula>
    </cfRule>
  </conditionalFormatting>
  <conditionalFormatting sqref="F13">
    <cfRule type="cellIs" priority="7" dxfId="3" operator="equal">
      <formula>"грунт"</formula>
    </cfRule>
  </conditionalFormatting>
  <conditionalFormatting sqref="F11">
    <cfRule type="cellIs" priority="6" dxfId="3" operator="equal">
      <formula>"грунт"</formula>
    </cfRule>
  </conditionalFormatting>
  <conditionalFormatting sqref="F39">
    <cfRule type="cellIs" priority="4" dxfId="3" operator="equal">
      <formula>"грунт"</formula>
    </cfRule>
  </conditionalFormatting>
  <conditionalFormatting sqref="F66">
    <cfRule type="cellIs" priority="2" dxfId="3" operator="equal">
      <formula>"грунт"</formula>
    </cfRule>
  </conditionalFormatting>
  <conditionalFormatting sqref="F94">
    <cfRule type="cellIs" priority="1" dxfId="3" operator="equal">
      <formula>"грунт"</formula>
    </cfRule>
  </conditionalFormatting>
  <dataValidations count="1">
    <dataValidation showInputMessage="1" showErrorMessage="1" sqref="K95:L95 K70:L92 K12:L6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07"/>
  <sheetViews>
    <sheetView zoomScale="85" zoomScaleNormal="85" workbookViewId="0" topLeftCell="A1">
      <selection activeCell="Q20" sqref="Q20"/>
    </sheetView>
  </sheetViews>
  <sheetFormatPr defaultColWidth="9.140625" defaultRowHeight="15"/>
  <cols>
    <col min="1" max="1" width="3.7109375" style="3" customWidth="1"/>
    <col min="2" max="2" width="16.140625" style="3" customWidth="1"/>
    <col min="3" max="3" width="20.00390625" style="3" customWidth="1"/>
    <col min="4" max="4" width="3.7109375" style="3" customWidth="1"/>
    <col min="5" max="9" width="16.140625" style="3" customWidth="1"/>
    <col min="10" max="10" width="3.7109375" style="29" customWidth="1"/>
    <col min="11" max="15" width="16.140625" style="3" customWidth="1"/>
    <col min="16" max="16" width="2.28125" style="29" customWidth="1"/>
    <col min="17" max="17" width="47.140625" style="3" customWidth="1"/>
    <col min="18" max="16384" width="9.140625" style="3" customWidth="1"/>
  </cols>
  <sheetData>
    <row r="1" spans="2:4" ht="21" customHeight="1">
      <c r="B1" s="219" t="s">
        <v>172</v>
      </c>
      <c r="C1" s="246"/>
      <c r="D1" s="246"/>
    </row>
    <row r="2" spans="5:6" ht="9.75" customHeight="1" thickBot="1">
      <c r="E2" s="25"/>
      <c r="F2" s="4"/>
    </row>
    <row r="3" spans="2:6" ht="15.75" thickBot="1">
      <c r="B3" s="53">
        <f>'общие характеристики'!$D$8</f>
        <v>43063</v>
      </c>
      <c r="C3" s="4" t="s">
        <v>32</v>
      </c>
      <c r="D3" s="25"/>
      <c r="E3" s="25"/>
      <c r="F3" s="36"/>
    </row>
    <row r="4" spans="5:6" ht="9.75" customHeight="1" thickBot="1">
      <c r="E4" s="25"/>
      <c r="F4" s="4"/>
    </row>
    <row r="5" spans="2:16" ht="15.75" thickBot="1">
      <c r="B5" s="368" t="s">
        <v>48</v>
      </c>
      <c r="C5" s="369"/>
      <c r="E5" s="372" t="s">
        <v>45</v>
      </c>
      <c r="F5" s="373"/>
      <c r="G5" s="373"/>
      <c r="H5" s="373"/>
      <c r="I5" s="374"/>
      <c r="J5" s="30"/>
      <c r="K5" s="372" t="s">
        <v>46</v>
      </c>
      <c r="L5" s="373"/>
      <c r="M5" s="373"/>
      <c r="N5" s="373"/>
      <c r="O5" s="374"/>
      <c r="P5" s="30"/>
    </row>
    <row r="6" spans="2:16" ht="52.5" customHeight="1">
      <c r="B6" s="366" t="s">
        <v>31</v>
      </c>
      <c r="C6" s="370" t="s">
        <v>91</v>
      </c>
      <c r="E6" s="367" t="s">
        <v>31</v>
      </c>
      <c r="F6" s="1" t="s">
        <v>14</v>
      </c>
      <c r="G6" s="1" t="s">
        <v>16</v>
      </c>
      <c r="H6" s="1" t="s">
        <v>17</v>
      </c>
      <c r="I6" s="1" t="s">
        <v>173</v>
      </c>
      <c r="J6" s="33"/>
      <c r="K6" s="367" t="s">
        <v>31</v>
      </c>
      <c r="L6" s="1" t="s">
        <v>18</v>
      </c>
      <c r="M6" s="1" t="s">
        <v>19</v>
      </c>
      <c r="N6" s="1" t="s">
        <v>177</v>
      </c>
      <c r="O6" s="28" t="s">
        <v>156</v>
      </c>
      <c r="P6" s="31"/>
    </row>
    <row r="7" spans="2:16" ht="52.5" customHeight="1">
      <c r="B7" s="367"/>
      <c r="C7" s="371"/>
      <c r="E7" s="367"/>
      <c r="F7" s="85" t="s">
        <v>21</v>
      </c>
      <c r="G7" s="85" t="s">
        <v>22</v>
      </c>
      <c r="H7" s="85" t="s">
        <v>23</v>
      </c>
      <c r="I7" s="85" t="s">
        <v>174</v>
      </c>
      <c r="J7" s="34"/>
      <c r="K7" s="367"/>
      <c r="L7" s="86" t="s">
        <v>24</v>
      </c>
      <c r="M7" s="86" t="s">
        <v>25</v>
      </c>
      <c r="N7" s="86" t="s">
        <v>178</v>
      </c>
      <c r="O7" s="87" t="s">
        <v>47</v>
      </c>
      <c r="P7" s="31"/>
    </row>
    <row r="8" spans="2:16" ht="15.75" customHeight="1">
      <c r="B8" s="12">
        <v>1</v>
      </c>
      <c r="C8" s="37">
        <f>F8+G8+H8+I8+L8+M8+N8+O8</f>
        <v>23718.16</v>
      </c>
      <c r="E8" s="12">
        <v>1</v>
      </c>
      <c r="F8" s="83">
        <f>ROUND('общие характеристики'!Y17*цены!C$13,2)</f>
        <v>728.96</v>
      </c>
      <c r="G8" s="83">
        <f>ROUND('общие характеристики'!Z17*цены!D$13,2)</f>
        <v>2067.41</v>
      </c>
      <c r="H8" s="83">
        <f>ROUND('общие характеристики'!AA17*цены!E$13,2)</f>
        <v>0</v>
      </c>
      <c r="I8" s="84">
        <f>ROUND('общие характеристики'!AB17*цены!F$13,2)</f>
        <v>20366.4</v>
      </c>
      <c r="J8" s="35"/>
      <c r="K8" s="59">
        <v>1</v>
      </c>
      <c r="L8" s="83">
        <f>ROUND('общие характеристики'!AC17*цены!D$20,2)</f>
        <v>427.37</v>
      </c>
      <c r="M8" s="83">
        <f>ROUND('общие характеристики'!AD17*цены!E$20,2)</f>
        <v>0</v>
      </c>
      <c r="N8" s="83">
        <f>ROUND('общие характеристики'!AE17*цены!F$20,2)</f>
        <v>0</v>
      </c>
      <c r="O8" s="83">
        <f>ROUND('общие характеристики'!AF17*цены!G$20,2)</f>
        <v>128.02</v>
      </c>
      <c r="P8" s="32"/>
    </row>
    <row r="9" spans="2:16" ht="15.75" customHeight="1">
      <c r="B9" s="12">
        <v>2</v>
      </c>
      <c r="C9" s="37">
        <f aca="true" t="shared" si="0" ref="C9:C72">F9+G9+H9+I9+L9+M9+N9+O9</f>
        <v>23718.16</v>
      </c>
      <c r="E9" s="12">
        <v>2</v>
      </c>
      <c r="F9" s="83">
        <f>ROUND('общие характеристики'!Y18*цены!C$13,2)</f>
        <v>728.96</v>
      </c>
      <c r="G9" s="83">
        <f>ROUND('общие характеристики'!Z18*цены!D$13,2)</f>
        <v>2067.41</v>
      </c>
      <c r="H9" s="83">
        <f>ROUND('общие характеристики'!AA18*цены!E$13,2)</f>
        <v>0</v>
      </c>
      <c r="I9" s="84">
        <f>ROUND('общие характеристики'!AB18*цены!F$13,2)</f>
        <v>20366.4</v>
      </c>
      <c r="J9" s="35"/>
      <c r="K9" s="59">
        <v>2</v>
      </c>
      <c r="L9" s="83">
        <f>ROUND('общие характеристики'!AC18*цены!D$20,2)</f>
        <v>427.37</v>
      </c>
      <c r="M9" s="83">
        <f>ROUND('общие характеристики'!AD18*цены!E$20,2)</f>
        <v>0</v>
      </c>
      <c r="N9" s="83">
        <f>ROUND('общие характеристики'!AE18*цены!F$20,2)</f>
        <v>0</v>
      </c>
      <c r="O9" s="83">
        <f>ROUND('общие характеристики'!AF18*цены!G$20,2)</f>
        <v>128.02</v>
      </c>
      <c r="P9" s="33"/>
    </row>
    <row r="10" spans="2:16" ht="15.75" customHeight="1">
      <c r="B10" s="12">
        <v>3</v>
      </c>
      <c r="C10" s="37">
        <f t="shared" si="0"/>
        <v>72659.83999999998</v>
      </c>
      <c r="E10" s="12">
        <v>3</v>
      </c>
      <c r="F10" s="83">
        <f>ROUND('общие характеристики'!Y19*цены!C$13,2)</f>
        <v>460.06</v>
      </c>
      <c r="G10" s="83">
        <f>ROUND('общие характеристики'!Z19*цены!D$13,2)</f>
        <v>5021.48</v>
      </c>
      <c r="H10" s="83">
        <f>ROUND('общие характеристики'!AA19*цены!E$13,2)</f>
        <v>0</v>
      </c>
      <c r="I10" s="84">
        <f>ROUND('общие характеристики'!AB19*цены!F$13,2)</f>
        <v>65853.84</v>
      </c>
      <c r="J10" s="35"/>
      <c r="K10" s="59">
        <v>3</v>
      </c>
      <c r="L10" s="83">
        <f>ROUND('общие характеристики'!AC19*цены!D$20,2)</f>
        <v>1068.43</v>
      </c>
      <c r="M10" s="83">
        <f>ROUND('общие характеристики'!AD19*цены!E$20,2)</f>
        <v>0</v>
      </c>
      <c r="N10" s="83">
        <f>ROUND('общие характеристики'!AE19*цены!F$20,2)</f>
        <v>0</v>
      </c>
      <c r="O10" s="83">
        <f>ROUND('общие характеристики'!AF19*цены!G$20,2)</f>
        <v>256.03</v>
      </c>
      <c r="P10" s="34"/>
    </row>
    <row r="11" spans="2:16" ht="15.75" customHeight="1">
      <c r="B11" s="12">
        <v>4</v>
      </c>
      <c r="C11" s="37">
        <f t="shared" si="0"/>
        <v>138071.82</v>
      </c>
      <c r="E11" s="12">
        <v>4</v>
      </c>
      <c r="F11" s="83">
        <f>ROUND('общие характеристики'!Y20*цены!C$13,2)</f>
        <v>588.29</v>
      </c>
      <c r="G11" s="83">
        <f>ROUND('общие характеристики'!Z20*цены!D$13,2)</f>
        <v>14238.19</v>
      </c>
      <c r="H11" s="83">
        <f>ROUND('общие характеристики'!AA20*цены!E$13,2)</f>
        <v>0</v>
      </c>
      <c r="I11" s="84">
        <f>ROUND('общие характеристики'!AB20*цены!F$13,2)</f>
        <v>122198.56</v>
      </c>
      <c r="J11" s="35"/>
      <c r="K11" s="59">
        <v>4</v>
      </c>
      <c r="L11" s="83">
        <f>ROUND('общие характеристики'!AC20*цены!D$20,2)</f>
        <v>854.75</v>
      </c>
      <c r="M11" s="83">
        <f>ROUND('общие характеристики'!AD20*цены!E$20,2)</f>
        <v>0</v>
      </c>
      <c r="N11" s="83">
        <f>ROUND('общие характеристики'!AE20*цены!F$20,2)</f>
        <v>0</v>
      </c>
      <c r="O11" s="83">
        <f>ROUND('общие характеристики'!AF20*цены!G$20,2)</f>
        <v>192.03</v>
      </c>
      <c r="P11" s="35"/>
    </row>
    <row r="12" spans="2:16" ht="15.75" customHeight="1">
      <c r="B12" s="12">
        <v>5</v>
      </c>
      <c r="C12" s="37">
        <f t="shared" si="0"/>
        <v>405.72</v>
      </c>
      <c r="E12" s="12">
        <v>5</v>
      </c>
      <c r="F12" s="83">
        <f>ROUND('общие характеристики'!Y21*цены!C$13,2)</f>
        <v>0</v>
      </c>
      <c r="G12" s="83">
        <f>ROUND('общие характеристики'!Z21*цены!D$13,2)</f>
        <v>0</v>
      </c>
      <c r="H12" s="83">
        <f>ROUND('общие характеристики'!AA21*цены!E$13,2)</f>
        <v>0</v>
      </c>
      <c r="I12" s="84">
        <f>ROUND('общие характеристики'!AB21*цены!F$13,2)</f>
        <v>0</v>
      </c>
      <c r="J12" s="35"/>
      <c r="K12" s="59">
        <v>5</v>
      </c>
      <c r="L12" s="83">
        <f>ROUND('общие характеристики'!AC21*цены!D$20,2)</f>
        <v>213.69</v>
      </c>
      <c r="M12" s="83">
        <f>ROUND('общие характеристики'!AD21*цены!E$20,2)</f>
        <v>0</v>
      </c>
      <c r="N12" s="83">
        <f>ROUND('общие характеристики'!AE21*цены!F$20,2)</f>
        <v>0</v>
      </c>
      <c r="O12" s="83">
        <f>ROUND('общие характеристики'!AF21*цены!G$20,2)</f>
        <v>192.03</v>
      </c>
      <c r="P12" s="35"/>
    </row>
    <row r="13" spans="2:16" ht="15.75" customHeight="1">
      <c r="B13" s="12">
        <v>6</v>
      </c>
      <c r="C13" s="37">
        <f t="shared" si="0"/>
        <v>170.85000000000002</v>
      </c>
      <c r="E13" s="12">
        <v>6</v>
      </c>
      <c r="F13" s="83">
        <f>ROUND('общие характеристики'!Y22*цены!C$13,2)</f>
        <v>0</v>
      </c>
      <c r="G13" s="83">
        <f>ROUND('общие характеристики'!Z22*цены!D$13,2)</f>
        <v>0</v>
      </c>
      <c r="H13" s="83">
        <f>ROUND('общие характеристики'!AA22*цены!E$13,2)</f>
        <v>0</v>
      </c>
      <c r="I13" s="84">
        <f>ROUND('общие характеристики'!AB22*цены!F$13,2)</f>
        <v>0</v>
      </c>
      <c r="J13" s="35"/>
      <c r="K13" s="59">
        <v>6</v>
      </c>
      <c r="L13" s="83">
        <f>ROUND('общие характеристики'!AC22*цены!D$20,2)</f>
        <v>106.84</v>
      </c>
      <c r="M13" s="83">
        <f>ROUND('общие характеристики'!AD22*цены!E$20,2)</f>
        <v>0</v>
      </c>
      <c r="N13" s="83">
        <f>ROUND('общие характеристики'!AE22*цены!F$20,2)</f>
        <v>0</v>
      </c>
      <c r="O13" s="83">
        <f>ROUND('общие характеристики'!AF22*цены!G$20,2)</f>
        <v>64.01</v>
      </c>
      <c r="P13" s="35"/>
    </row>
    <row r="14" spans="2:16" ht="15.75" customHeight="1">
      <c r="B14" s="12">
        <v>7</v>
      </c>
      <c r="C14" s="37">
        <f t="shared" si="0"/>
        <v>10512.34</v>
      </c>
      <c r="E14" s="12">
        <v>7</v>
      </c>
      <c r="F14" s="83">
        <f>ROUND('общие характеристики'!Y23*цены!C$13,2)</f>
        <v>262.16</v>
      </c>
      <c r="G14" s="83">
        <f>ROUND('общие характеристики'!Z23*цены!D$13,2)</f>
        <v>9105.36</v>
      </c>
      <c r="H14" s="83">
        <f>ROUND('общие характеристики'!AA23*цены!E$13,2)</f>
        <v>482.58</v>
      </c>
      <c r="I14" s="84">
        <f>ROUND('общие характеристики'!AB23*цены!F$13,2)</f>
        <v>0</v>
      </c>
      <c r="J14" s="35"/>
      <c r="K14" s="59">
        <v>7</v>
      </c>
      <c r="L14" s="83">
        <f>ROUND('общие характеристики'!AC23*цены!D$20,2)</f>
        <v>534.22</v>
      </c>
      <c r="M14" s="83">
        <f>ROUND('общие характеристики'!AD23*цены!E$20,2)</f>
        <v>0</v>
      </c>
      <c r="N14" s="83">
        <f>ROUND('общие характеристики'!AE23*цены!F$20,2)</f>
        <v>0</v>
      </c>
      <c r="O14" s="83">
        <f>ROUND('общие характеристики'!AF23*цены!G$20,2)</f>
        <v>128.02</v>
      </c>
      <c r="P14" s="35"/>
    </row>
    <row r="15" spans="2:16" ht="15.75" customHeight="1">
      <c r="B15" s="12">
        <v>8</v>
      </c>
      <c r="C15" s="37">
        <f t="shared" si="0"/>
        <v>24957.45</v>
      </c>
      <c r="E15" s="12">
        <v>8</v>
      </c>
      <c r="F15" s="83">
        <f>ROUND('общие характеристики'!Y24*цены!C$13,2)</f>
        <v>728.96</v>
      </c>
      <c r="G15" s="83">
        <f>ROUND('общие характеристики'!Z24*цены!D$13,2)</f>
        <v>2067.41</v>
      </c>
      <c r="H15" s="83">
        <f>ROUND('общие характеристики'!AA24*цены!E$13,2)</f>
        <v>0</v>
      </c>
      <c r="I15" s="84">
        <f>ROUND('общие характеристики'!AB24*цены!F$13,2)</f>
        <v>20366.4</v>
      </c>
      <c r="J15" s="35"/>
      <c r="K15" s="59">
        <v>8</v>
      </c>
      <c r="L15" s="83">
        <f>ROUND('общие характеристики'!AC24*цены!D$20,2)</f>
        <v>1602.65</v>
      </c>
      <c r="M15" s="83">
        <f>ROUND('общие характеристики'!AD24*цены!E$20,2)</f>
        <v>0</v>
      </c>
      <c r="N15" s="83">
        <f>ROUND('общие характеристики'!AE24*цены!F$20,2)</f>
        <v>0</v>
      </c>
      <c r="O15" s="83">
        <f>ROUND('общие характеристики'!AF24*цены!G$20,2)</f>
        <v>192.03</v>
      </c>
      <c r="P15" s="35"/>
    </row>
    <row r="16" spans="2:16" ht="15.75" customHeight="1">
      <c r="B16" s="12">
        <v>9</v>
      </c>
      <c r="C16" s="37">
        <f t="shared" si="0"/>
        <v>44144.41</v>
      </c>
      <c r="E16" s="12">
        <v>9</v>
      </c>
      <c r="F16" s="83">
        <f>ROUND('общие характеристики'!Y25*цены!C$13,2)</f>
        <v>30496.32</v>
      </c>
      <c r="G16" s="83">
        <f>ROUND('общие характеристики'!Z25*цены!D$13,2)</f>
        <v>12921.84</v>
      </c>
      <c r="H16" s="83">
        <f>ROUND('общие характеристики'!AA25*цены!E$13,2)</f>
        <v>0</v>
      </c>
      <c r="I16" s="84">
        <f>ROUND('общие характеристики'!AB25*цены!F$13,2)</f>
        <v>0</v>
      </c>
      <c r="J16" s="35"/>
      <c r="K16" s="59">
        <v>9</v>
      </c>
      <c r="L16" s="83">
        <f>ROUND('общие характеристики'!AC25*цены!D$20,2)</f>
        <v>534.22</v>
      </c>
      <c r="M16" s="83">
        <f>ROUND('общие характеристики'!AD25*цены!E$20,2)</f>
        <v>0</v>
      </c>
      <c r="N16" s="83">
        <f>ROUND('общие характеристики'!AE25*цены!F$20,2)</f>
        <v>0</v>
      </c>
      <c r="O16" s="83">
        <f>ROUND('общие характеристики'!AF25*цены!G$20,2)</f>
        <v>192.03</v>
      </c>
      <c r="P16" s="35"/>
    </row>
    <row r="17" spans="2:16" ht="15.75" customHeight="1">
      <c r="B17" s="12">
        <v>10</v>
      </c>
      <c r="C17" s="37">
        <f t="shared" si="0"/>
        <v>44144.41</v>
      </c>
      <c r="E17" s="12">
        <v>10</v>
      </c>
      <c r="F17" s="83">
        <f>ROUND('общие характеристики'!Y26*цены!C$13,2)</f>
        <v>30496.32</v>
      </c>
      <c r="G17" s="83">
        <f>ROUND('общие характеристики'!Z26*цены!D$13,2)</f>
        <v>12921.84</v>
      </c>
      <c r="H17" s="83">
        <f>ROUND('общие характеристики'!AA26*цены!E$13,2)</f>
        <v>0</v>
      </c>
      <c r="I17" s="84">
        <f>ROUND('общие характеристики'!AB26*цены!F$13,2)</f>
        <v>0</v>
      </c>
      <c r="J17" s="35"/>
      <c r="K17" s="59">
        <v>10</v>
      </c>
      <c r="L17" s="83">
        <f>ROUND('общие характеристики'!AC26*цены!D$20,2)</f>
        <v>534.22</v>
      </c>
      <c r="M17" s="83">
        <f>ROUND('общие характеристики'!AD26*цены!E$20,2)</f>
        <v>0</v>
      </c>
      <c r="N17" s="83">
        <f>ROUND('общие характеристики'!AE26*цены!F$20,2)</f>
        <v>0</v>
      </c>
      <c r="O17" s="83">
        <f>ROUND('общие характеристики'!AF26*цены!G$20,2)</f>
        <v>192.03</v>
      </c>
      <c r="P17" s="35"/>
    </row>
    <row r="18" spans="2:16" ht="15.75" customHeight="1">
      <c r="B18" s="12">
        <v>11</v>
      </c>
      <c r="C18" s="37">
        <f t="shared" si="0"/>
        <v>44672.8</v>
      </c>
      <c r="E18" s="12">
        <v>11</v>
      </c>
      <c r="F18" s="83">
        <f>ROUND('общие характеристики'!Y27*цены!C$13,2)</f>
        <v>2714.2</v>
      </c>
      <c r="G18" s="83">
        <f>ROUND('общие характеристики'!Z27*цены!D$13,2)</f>
        <v>30250.13</v>
      </c>
      <c r="H18" s="83">
        <f>ROUND('общие характеристики'!AA27*цены!E$13,2)</f>
        <v>0</v>
      </c>
      <c r="I18" s="84">
        <f>ROUND('общие характеристики'!AB27*цены!F$13,2)</f>
        <v>0</v>
      </c>
      <c r="J18" s="35"/>
      <c r="K18" s="59">
        <v>11</v>
      </c>
      <c r="L18" s="83">
        <f>ROUND('общие характеристики'!AC27*цены!D$20,2)</f>
        <v>10684.33</v>
      </c>
      <c r="M18" s="83">
        <f>ROUND('общие характеристики'!AD27*цены!E$20,2)</f>
        <v>0</v>
      </c>
      <c r="N18" s="83">
        <f>ROUND('общие характеристики'!AE27*цены!F$20,2)</f>
        <v>0</v>
      </c>
      <c r="O18" s="83">
        <f>ROUND('общие характеристики'!AF27*цены!G$20,2)</f>
        <v>1024.14</v>
      </c>
      <c r="P18" s="35"/>
    </row>
    <row r="19" spans="2:16" ht="15.75" customHeight="1">
      <c r="B19" s="12">
        <v>12</v>
      </c>
      <c r="C19" s="37">
        <f t="shared" si="0"/>
        <v>0</v>
      </c>
      <c r="E19" s="12">
        <v>12</v>
      </c>
      <c r="F19" s="83">
        <f>ROUND('общие характеристики'!Y28*цены!C$13,2)</f>
        <v>0</v>
      </c>
      <c r="G19" s="83">
        <f>ROUND('общие характеристики'!Z28*цены!D$13,2)</f>
        <v>0</v>
      </c>
      <c r="H19" s="83">
        <f>ROUND('общие характеристики'!AA28*цены!E$13,2)</f>
        <v>0</v>
      </c>
      <c r="I19" s="84">
        <f>ROUND('общие характеристики'!AB28*цены!F$13,2)</f>
        <v>0</v>
      </c>
      <c r="J19" s="35"/>
      <c r="K19" s="59">
        <v>12</v>
      </c>
      <c r="L19" s="83">
        <f>ROUND('общие характеристики'!AC28*цены!D$20,2)</f>
        <v>0</v>
      </c>
      <c r="M19" s="83">
        <f>ROUND('общие характеристики'!AD28*цены!E$20,2)</f>
        <v>0</v>
      </c>
      <c r="N19" s="83">
        <f>ROUND('общие характеристики'!AE28*цены!F$20,2)</f>
        <v>0</v>
      </c>
      <c r="O19" s="83">
        <f>ROUND('общие характеристики'!AF28*цены!G$20,2)</f>
        <v>0</v>
      </c>
      <c r="P19" s="35"/>
    </row>
    <row r="20" spans="2:16" ht="15.75" customHeight="1">
      <c r="B20" s="12">
        <v>13</v>
      </c>
      <c r="C20" s="37">
        <f t="shared" si="0"/>
        <v>0</v>
      </c>
      <c r="E20" s="12">
        <v>13</v>
      </c>
      <c r="F20" s="83">
        <f>ROUND('общие характеристики'!Y29*цены!C$13,2)</f>
        <v>0</v>
      </c>
      <c r="G20" s="83">
        <f>ROUND('общие характеристики'!Z29*цены!D$13,2)</f>
        <v>0</v>
      </c>
      <c r="H20" s="83">
        <f>ROUND('общие характеристики'!AA29*цены!E$13,2)</f>
        <v>0</v>
      </c>
      <c r="I20" s="84">
        <f>ROUND('общие характеристики'!AB29*цены!F$13,2)</f>
        <v>0</v>
      </c>
      <c r="J20" s="35"/>
      <c r="K20" s="59">
        <v>13</v>
      </c>
      <c r="L20" s="83">
        <f>ROUND('общие характеристики'!AC29*цены!D$20,2)</f>
        <v>0</v>
      </c>
      <c r="M20" s="83">
        <f>ROUND('общие характеристики'!AD29*цены!E$20,2)</f>
        <v>0</v>
      </c>
      <c r="N20" s="83">
        <f>ROUND('общие характеристики'!AE29*цены!F$20,2)</f>
        <v>0</v>
      </c>
      <c r="O20" s="83">
        <f>ROUND('общие характеристики'!AF29*цены!G$20,2)</f>
        <v>0</v>
      </c>
      <c r="P20" s="35"/>
    </row>
    <row r="21" spans="2:16" ht="15.75" customHeight="1">
      <c r="B21" s="12">
        <v>14</v>
      </c>
      <c r="C21" s="37">
        <f t="shared" si="0"/>
        <v>0</v>
      </c>
      <c r="E21" s="12">
        <v>14</v>
      </c>
      <c r="F21" s="83">
        <f>ROUND('общие характеристики'!Y30*цены!C$13,2)</f>
        <v>0</v>
      </c>
      <c r="G21" s="83">
        <f>ROUND('общие характеристики'!Z30*цены!D$13,2)</f>
        <v>0</v>
      </c>
      <c r="H21" s="83">
        <f>ROUND('общие характеристики'!AA30*цены!E$13,2)</f>
        <v>0</v>
      </c>
      <c r="I21" s="84">
        <f>ROUND('общие характеристики'!AB30*цены!F$13,2)</f>
        <v>0</v>
      </c>
      <c r="J21" s="35"/>
      <c r="K21" s="59">
        <v>14</v>
      </c>
      <c r="L21" s="83">
        <f>ROUND('общие характеристики'!AC30*цены!D$20,2)</f>
        <v>0</v>
      </c>
      <c r="M21" s="83">
        <f>ROUND('общие характеристики'!AD30*цены!E$20,2)</f>
        <v>0</v>
      </c>
      <c r="N21" s="83">
        <f>ROUND('общие характеристики'!AE30*цены!F$20,2)</f>
        <v>0</v>
      </c>
      <c r="O21" s="83">
        <f>ROUND('общие характеристики'!AF30*цены!G$20,2)</f>
        <v>0</v>
      </c>
      <c r="P21" s="35"/>
    </row>
    <row r="22" spans="2:16" ht="15.75" customHeight="1">
      <c r="B22" s="12">
        <v>15</v>
      </c>
      <c r="C22" s="37">
        <f t="shared" si="0"/>
        <v>0</v>
      </c>
      <c r="E22" s="12">
        <v>15</v>
      </c>
      <c r="F22" s="83">
        <f>ROUND('общие характеристики'!Y31*цены!C$13,2)</f>
        <v>0</v>
      </c>
      <c r="G22" s="83">
        <f>ROUND('общие характеристики'!Z31*цены!D$13,2)</f>
        <v>0</v>
      </c>
      <c r="H22" s="83">
        <f>ROUND('общие характеристики'!AA31*цены!E$13,2)</f>
        <v>0</v>
      </c>
      <c r="I22" s="84">
        <f>ROUND('общие характеристики'!AB31*цены!F$13,2)</f>
        <v>0</v>
      </c>
      <c r="J22" s="35"/>
      <c r="K22" s="59">
        <v>15</v>
      </c>
      <c r="L22" s="83">
        <f>ROUND('общие характеристики'!AC31*цены!D$20,2)</f>
        <v>0</v>
      </c>
      <c r="M22" s="83">
        <f>ROUND('общие характеристики'!AD31*цены!E$20,2)</f>
        <v>0</v>
      </c>
      <c r="N22" s="83">
        <f>ROUND('общие характеристики'!AE31*цены!F$20,2)</f>
        <v>0</v>
      </c>
      <c r="O22" s="83">
        <f>ROUND('общие характеристики'!AF31*цены!G$20,2)</f>
        <v>0</v>
      </c>
      <c r="P22" s="35"/>
    </row>
    <row r="23" spans="2:16" ht="15.75" customHeight="1">
      <c r="B23" s="12">
        <v>16</v>
      </c>
      <c r="C23" s="37">
        <f t="shared" si="0"/>
        <v>0</v>
      </c>
      <c r="E23" s="12">
        <v>16</v>
      </c>
      <c r="F23" s="83">
        <f>ROUND('общие характеристики'!Y32*цены!C$13,2)</f>
        <v>0</v>
      </c>
      <c r="G23" s="83">
        <f>ROUND('общие характеристики'!Z32*цены!D$13,2)</f>
        <v>0</v>
      </c>
      <c r="H23" s="83">
        <f>ROUND('общие характеристики'!AA32*цены!E$13,2)</f>
        <v>0</v>
      </c>
      <c r="I23" s="84">
        <f>ROUND('общие характеристики'!AB32*цены!F$13,2)</f>
        <v>0</v>
      </c>
      <c r="J23" s="35"/>
      <c r="K23" s="59">
        <v>16</v>
      </c>
      <c r="L23" s="83">
        <f>ROUND('общие характеристики'!AC32*цены!D$20,2)</f>
        <v>0</v>
      </c>
      <c r="M23" s="83">
        <f>ROUND('общие характеристики'!AD32*цены!E$20,2)</f>
        <v>0</v>
      </c>
      <c r="N23" s="83">
        <f>ROUND('общие характеристики'!AE32*цены!F$20,2)</f>
        <v>0</v>
      </c>
      <c r="O23" s="83">
        <f>ROUND('общие характеристики'!AF32*цены!G$20,2)</f>
        <v>0</v>
      </c>
      <c r="P23" s="35"/>
    </row>
    <row r="24" spans="2:16" ht="15.75" customHeight="1">
      <c r="B24" s="12">
        <v>17</v>
      </c>
      <c r="C24" s="37">
        <f t="shared" si="0"/>
        <v>0</v>
      </c>
      <c r="E24" s="12">
        <v>17</v>
      </c>
      <c r="F24" s="83">
        <f>ROUND('общие характеристики'!Y33*цены!C$13,2)</f>
        <v>0</v>
      </c>
      <c r="G24" s="83">
        <f>ROUND('общие характеристики'!Z33*цены!D$13,2)</f>
        <v>0</v>
      </c>
      <c r="H24" s="83">
        <f>ROUND('общие характеристики'!AA33*цены!E$13,2)</f>
        <v>0</v>
      </c>
      <c r="I24" s="84">
        <f>ROUND('общие характеристики'!AB33*цены!F$13,2)</f>
        <v>0</v>
      </c>
      <c r="J24" s="35"/>
      <c r="K24" s="59">
        <v>17</v>
      </c>
      <c r="L24" s="83">
        <f>ROUND('общие характеристики'!AC33*цены!D$20,2)</f>
        <v>0</v>
      </c>
      <c r="M24" s="83">
        <f>ROUND('общие характеристики'!AD33*цены!E$20,2)</f>
        <v>0</v>
      </c>
      <c r="N24" s="83">
        <f>ROUND('общие характеристики'!AE33*цены!F$20,2)</f>
        <v>0</v>
      </c>
      <c r="O24" s="83">
        <f>ROUND('общие характеристики'!AF33*цены!G$20,2)</f>
        <v>0</v>
      </c>
      <c r="P24" s="35"/>
    </row>
    <row r="25" spans="2:16" ht="15.75" customHeight="1">
      <c r="B25" s="12">
        <v>18</v>
      </c>
      <c r="C25" s="37">
        <f t="shared" si="0"/>
        <v>0</v>
      </c>
      <c r="E25" s="12">
        <v>18</v>
      </c>
      <c r="F25" s="83">
        <f>ROUND('общие характеристики'!Y34*цены!C$13,2)</f>
        <v>0</v>
      </c>
      <c r="G25" s="83">
        <f>ROUND('общие характеристики'!Z34*цены!D$13,2)</f>
        <v>0</v>
      </c>
      <c r="H25" s="83">
        <f>ROUND('общие характеристики'!AA34*цены!E$13,2)</f>
        <v>0</v>
      </c>
      <c r="I25" s="84">
        <f>ROUND('общие характеристики'!AB34*цены!F$13,2)</f>
        <v>0</v>
      </c>
      <c r="J25" s="35"/>
      <c r="K25" s="59">
        <v>18</v>
      </c>
      <c r="L25" s="83">
        <f>ROUND('общие характеристики'!AC34*цены!D$20,2)</f>
        <v>0</v>
      </c>
      <c r="M25" s="83">
        <f>ROUND('общие характеристики'!AD34*цены!E$20,2)</f>
        <v>0</v>
      </c>
      <c r="N25" s="83">
        <f>ROUND('общие характеристики'!AE34*цены!F$20,2)</f>
        <v>0</v>
      </c>
      <c r="O25" s="83">
        <f>ROUND('общие характеристики'!AF34*цены!G$20,2)</f>
        <v>0</v>
      </c>
      <c r="P25" s="35"/>
    </row>
    <row r="26" spans="2:16" ht="15.75" customHeight="1">
      <c r="B26" s="12">
        <v>19</v>
      </c>
      <c r="C26" s="37">
        <f t="shared" si="0"/>
        <v>0</v>
      </c>
      <c r="E26" s="12">
        <v>19</v>
      </c>
      <c r="F26" s="83">
        <f>ROUND('общие характеристики'!Y35*цены!C$13,2)</f>
        <v>0</v>
      </c>
      <c r="G26" s="83">
        <f>ROUND('общие характеристики'!Z35*цены!D$13,2)</f>
        <v>0</v>
      </c>
      <c r="H26" s="83">
        <f>ROUND('общие характеристики'!AA35*цены!E$13,2)</f>
        <v>0</v>
      </c>
      <c r="I26" s="84">
        <f>ROUND('общие характеристики'!AB35*цены!F$13,2)</f>
        <v>0</v>
      </c>
      <c r="J26" s="35"/>
      <c r="K26" s="59">
        <v>19</v>
      </c>
      <c r="L26" s="83">
        <f>ROUND('общие характеристики'!AC35*цены!D$20,2)</f>
        <v>0</v>
      </c>
      <c r="M26" s="83">
        <f>ROUND('общие характеристики'!AD35*цены!E$20,2)</f>
        <v>0</v>
      </c>
      <c r="N26" s="83">
        <f>ROUND('общие характеристики'!AE35*цены!F$20,2)</f>
        <v>0</v>
      </c>
      <c r="O26" s="83">
        <f>ROUND('общие характеристики'!AF35*цены!G$20,2)</f>
        <v>0</v>
      </c>
      <c r="P26" s="35"/>
    </row>
    <row r="27" spans="2:16" ht="15.75" customHeight="1">
      <c r="B27" s="12">
        <v>20</v>
      </c>
      <c r="C27" s="37">
        <f t="shared" si="0"/>
        <v>0</v>
      </c>
      <c r="E27" s="12">
        <v>20</v>
      </c>
      <c r="F27" s="83">
        <f>ROUND('общие характеристики'!Y36*цены!C$13,2)</f>
        <v>0</v>
      </c>
      <c r="G27" s="83">
        <f>ROUND('общие характеристики'!Z36*цены!D$13,2)</f>
        <v>0</v>
      </c>
      <c r="H27" s="83">
        <f>ROUND('общие характеристики'!AA36*цены!E$13,2)</f>
        <v>0</v>
      </c>
      <c r="I27" s="84">
        <f>ROUND('общие характеристики'!AB36*цены!F$13,2)</f>
        <v>0</v>
      </c>
      <c r="J27" s="35"/>
      <c r="K27" s="59">
        <v>20</v>
      </c>
      <c r="L27" s="83">
        <f>ROUND('общие характеристики'!AC36*цены!D$20,2)</f>
        <v>0</v>
      </c>
      <c r="M27" s="83">
        <f>ROUND('общие характеристики'!AD36*цены!E$20,2)</f>
        <v>0</v>
      </c>
      <c r="N27" s="83">
        <f>ROUND('общие характеристики'!AE36*цены!F$20,2)</f>
        <v>0</v>
      </c>
      <c r="O27" s="83">
        <f>ROUND('общие характеристики'!AF36*цены!G$20,2)</f>
        <v>0</v>
      </c>
      <c r="P27" s="35"/>
    </row>
    <row r="28" spans="2:16" ht="15.75" customHeight="1">
      <c r="B28" s="12">
        <v>21</v>
      </c>
      <c r="C28" s="37">
        <f t="shared" si="0"/>
        <v>0</v>
      </c>
      <c r="E28" s="12">
        <v>21</v>
      </c>
      <c r="F28" s="83">
        <f>ROUND('общие характеристики'!Y37*цены!C$13,2)</f>
        <v>0</v>
      </c>
      <c r="G28" s="83">
        <f>ROUND('общие характеристики'!Z37*цены!D$13,2)</f>
        <v>0</v>
      </c>
      <c r="H28" s="83">
        <f>ROUND('общие характеристики'!AA37*цены!E$13,2)</f>
        <v>0</v>
      </c>
      <c r="I28" s="84">
        <f>ROUND('общие характеристики'!AB37*цены!F$13,2)</f>
        <v>0</v>
      </c>
      <c r="J28" s="35"/>
      <c r="K28" s="59">
        <v>21</v>
      </c>
      <c r="L28" s="83">
        <f>ROUND('общие характеристики'!AC37*цены!D$20,2)</f>
        <v>0</v>
      </c>
      <c r="M28" s="83">
        <f>ROUND('общие характеристики'!AD37*цены!E$20,2)</f>
        <v>0</v>
      </c>
      <c r="N28" s="83">
        <f>ROUND('общие характеристики'!AE37*цены!F$20,2)</f>
        <v>0</v>
      </c>
      <c r="O28" s="83">
        <f>ROUND('общие характеристики'!AF37*цены!G$20,2)</f>
        <v>0</v>
      </c>
      <c r="P28" s="35"/>
    </row>
    <row r="29" spans="2:16" ht="15.75" customHeight="1">
      <c r="B29" s="12">
        <v>22</v>
      </c>
      <c r="C29" s="37">
        <f t="shared" si="0"/>
        <v>0</v>
      </c>
      <c r="E29" s="12">
        <v>22</v>
      </c>
      <c r="F29" s="83">
        <f>ROUND('общие характеристики'!Y38*цены!C$13,2)</f>
        <v>0</v>
      </c>
      <c r="G29" s="83">
        <f>ROUND('общие характеристики'!Z38*цены!D$13,2)</f>
        <v>0</v>
      </c>
      <c r="H29" s="83">
        <f>ROUND('общие характеристики'!AA38*цены!E$13,2)</f>
        <v>0</v>
      </c>
      <c r="I29" s="84">
        <f>ROUND('общие характеристики'!AB38*цены!F$13,2)</f>
        <v>0</v>
      </c>
      <c r="J29" s="35"/>
      <c r="K29" s="59">
        <v>22</v>
      </c>
      <c r="L29" s="83">
        <f>ROUND('общие характеристики'!AC38*цены!D$20,2)</f>
        <v>0</v>
      </c>
      <c r="M29" s="83">
        <f>ROUND('общие характеристики'!AD38*цены!E$20,2)</f>
        <v>0</v>
      </c>
      <c r="N29" s="83">
        <f>ROUND('общие характеристики'!AE38*цены!F$20,2)</f>
        <v>0</v>
      </c>
      <c r="O29" s="83">
        <f>ROUND('общие характеристики'!AF38*цены!G$20,2)</f>
        <v>0</v>
      </c>
      <c r="P29" s="35"/>
    </row>
    <row r="30" spans="2:16" ht="15.75" customHeight="1">
      <c r="B30" s="12">
        <v>23</v>
      </c>
      <c r="C30" s="37">
        <f t="shared" si="0"/>
        <v>0</v>
      </c>
      <c r="E30" s="12">
        <v>23</v>
      </c>
      <c r="F30" s="83">
        <f>ROUND('общие характеристики'!Y39*цены!C$13,2)</f>
        <v>0</v>
      </c>
      <c r="G30" s="83">
        <f>ROUND('общие характеристики'!Z39*цены!D$13,2)</f>
        <v>0</v>
      </c>
      <c r="H30" s="83">
        <f>ROUND('общие характеристики'!AA39*цены!E$13,2)</f>
        <v>0</v>
      </c>
      <c r="I30" s="84">
        <f>ROUND('общие характеристики'!AB39*цены!F$13,2)</f>
        <v>0</v>
      </c>
      <c r="J30" s="35"/>
      <c r="K30" s="59">
        <v>23</v>
      </c>
      <c r="L30" s="83">
        <f>ROUND('общие характеристики'!AC39*цены!D$20,2)</f>
        <v>0</v>
      </c>
      <c r="M30" s="83">
        <f>ROUND('общие характеристики'!AD39*цены!E$20,2)</f>
        <v>0</v>
      </c>
      <c r="N30" s="83">
        <f>ROUND('общие характеристики'!AE39*цены!F$20,2)</f>
        <v>0</v>
      </c>
      <c r="O30" s="83">
        <f>ROUND('общие характеристики'!AF39*цены!G$20,2)</f>
        <v>0</v>
      </c>
      <c r="P30" s="35"/>
    </row>
    <row r="31" spans="2:16" ht="15.75" customHeight="1">
      <c r="B31" s="12">
        <v>24</v>
      </c>
      <c r="C31" s="37">
        <f t="shared" si="0"/>
        <v>0</v>
      </c>
      <c r="E31" s="12">
        <v>24</v>
      </c>
      <c r="F31" s="83">
        <f>ROUND('общие характеристики'!Y40*цены!C$13,2)</f>
        <v>0</v>
      </c>
      <c r="G31" s="83">
        <f>ROUND('общие характеристики'!Z40*цены!D$13,2)</f>
        <v>0</v>
      </c>
      <c r="H31" s="83">
        <f>ROUND('общие характеристики'!AA40*цены!E$13,2)</f>
        <v>0</v>
      </c>
      <c r="I31" s="84">
        <f>ROUND('общие характеристики'!AB40*цены!F$13,2)</f>
        <v>0</v>
      </c>
      <c r="J31" s="35"/>
      <c r="K31" s="59">
        <v>24</v>
      </c>
      <c r="L31" s="83">
        <f>ROUND('общие характеристики'!AC40*цены!D$20,2)</f>
        <v>0</v>
      </c>
      <c r="M31" s="83">
        <f>ROUND('общие характеристики'!AD40*цены!E$20,2)</f>
        <v>0</v>
      </c>
      <c r="N31" s="83">
        <f>ROUND('общие характеристики'!AE40*цены!F$20,2)</f>
        <v>0</v>
      </c>
      <c r="O31" s="83">
        <f>ROUND('общие характеристики'!AF40*цены!G$20,2)</f>
        <v>0</v>
      </c>
      <c r="P31" s="35"/>
    </row>
    <row r="32" spans="2:16" ht="15.75" customHeight="1">
      <c r="B32" s="12">
        <v>25</v>
      </c>
      <c r="C32" s="37">
        <f t="shared" si="0"/>
        <v>0</v>
      </c>
      <c r="E32" s="12">
        <v>25</v>
      </c>
      <c r="F32" s="83">
        <f>ROUND('общие характеристики'!Y41*цены!C$13,2)</f>
        <v>0</v>
      </c>
      <c r="G32" s="83">
        <f>ROUND('общие характеристики'!Z41*цены!D$13,2)</f>
        <v>0</v>
      </c>
      <c r="H32" s="83">
        <f>ROUND('общие характеристики'!AA41*цены!E$13,2)</f>
        <v>0</v>
      </c>
      <c r="I32" s="84">
        <f>ROUND('общие характеристики'!AB41*цены!F$13,2)</f>
        <v>0</v>
      </c>
      <c r="J32" s="35"/>
      <c r="K32" s="59">
        <v>25</v>
      </c>
      <c r="L32" s="83">
        <f>ROUND('общие характеристики'!AC41*цены!D$20,2)</f>
        <v>0</v>
      </c>
      <c r="M32" s="83">
        <f>ROUND('общие характеристики'!AD41*цены!E$20,2)</f>
        <v>0</v>
      </c>
      <c r="N32" s="83">
        <f>ROUND('общие характеристики'!AE41*цены!F$20,2)</f>
        <v>0</v>
      </c>
      <c r="O32" s="83">
        <f>ROUND('общие характеристики'!AF41*цены!G$20,2)</f>
        <v>0</v>
      </c>
      <c r="P32" s="35"/>
    </row>
    <row r="33" spans="2:16" ht="15.75" customHeight="1">
      <c r="B33" s="12">
        <v>26</v>
      </c>
      <c r="C33" s="37">
        <f t="shared" si="0"/>
        <v>0</v>
      </c>
      <c r="E33" s="12">
        <v>26</v>
      </c>
      <c r="F33" s="83">
        <f>ROUND('общие характеристики'!Y42*цены!C$13,2)</f>
        <v>0</v>
      </c>
      <c r="G33" s="83">
        <f>ROUND('общие характеристики'!Z42*цены!D$13,2)</f>
        <v>0</v>
      </c>
      <c r="H33" s="83">
        <f>ROUND('общие характеристики'!AA42*цены!E$13,2)</f>
        <v>0</v>
      </c>
      <c r="I33" s="84">
        <f>ROUND('общие характеристики'!AB42*цены!F$13,2)</f>
        <v>0</v>
      </c>
      <c r="J33" s="35"/>
      <c r="K33" s="59">
        <v>26</v>
      </c>
      <c r="L33" s="83">
        <f>ROUND('общие характеристики'!AC42*цены!D$20,2)</f>
        <v>0</v>
      </c>
      <c r="M33" s="83">
        <f>ROUND('общие характеристики'!AD42*цены!E$20,2)</f>
        <v>0</v>
      </c>
      <c r="N33" s="83">
        <f>ROUND('общие характеристики'!AE42*цены!F$20,2)</f>
        <v>0</v>
      </c>
      <c r="O33" s="83">
        <f>ROUND('общие характеристики'!AF42*цены!G$20,2)</f>
        <v>0</v>
      </c>
      <c r="P33" s="35"/>
    </row>
    <row r="34" spans="2:16" ht="15.75" customHeight="1">
      <c r="B34" s="12">
        <v>27</v>
      </c>
      <c r="C34" s="37">
        <f t="shared" si="0"/>
        <v>0</v>
      </c>
      <c r="E34" s="12">
        <v>27</v>
      </c>
      <c r="F34" s="83">
        <f>ROUND('общие характеристики'!Y43*цены!C$13,2)</f>
        <v>0</v>
      </c>
      <c r="G34" s="83">
        <f>ROUND('общие характеристики'!Z43*цены!D$13,2)</f>
        <v>0</v>
      </c>
      <c r="H34" s="83">
        <f>ROUND('общие характеристики'!AA43*цены!E$13,2)</f>
        <v>0</v>
      </c>
      <c r="I34" s="84">
        <f>ROUND('общие характеристики'!AB43*цены!F$13,2)</f>
        <v>0</v>
      </c>
      <c r="J34" s="35"/>
      <c r="K34" s="59">
        <v>27</v>
      </c>
      <c r="L34" s="83">
        <f>ROUND('общие характеристики'!AC43*цены!D$20,2)</f>
        <v>0</v>
      </c>
      <c r="M34" s="83">
        <f>ROUND('общие характеристики'!AD43*цены!E$20,2)</f>
        <v>0</v>
      </c>
      <c r="N34" s="83">
        <f>ROUND('общие характеристики'!AE43*цены!F$20,2)</f>
        <v>0</v>
      </c>
      <c r="O34" s="83">
        <f>ROUND('общие характеристики'!AF43*цены!G$20,2)</f>
        <v>0</v>
      </c>
      <c r="P34" s="35"/>
    </row>
    <row r="35" spans="2:16" ht="15.75" customHeight="1">
      <c r="B35" s="12">
        <v>28</v>
      </c>
      <c r="C35" s="37">
        <f t="shared" si="0"/>
        <v>0</v>
      </c>
      <c r="E35" s="12">
        <v>28</v>
      </c>
      <c r="F35" s="83">
        <f>ROUND('общие характеристики'!Y44*цены!C$13,2)</f>
        <v>0</v>
      </c>
      <c r="G35" s="83">
        <f>ROUND('общие характеристики'!Z44*цены!D$13,2)</f>
        <v>0</v>
      </c>
      <c r="H35" s="83">
        <f>ROUND('общие характеристики'!AA44*цены!E$13,2)</f>
        <v>0</v>
      </c>
      <c r="I35" s="84">
        <f>ROUND('общие характеристики'!AB44*цены!F$13,2)</f>
        <v>0</v>
      </c>
      <c r="J35" s="35"/>
      <c r="K35" s="59">
        <v>28</v>
      </c>
      <c r="L35" s="83">
        <f>ROUND('общие характеристики'!AC44*цены!D$20,2)</f>
        <v>0</v>
      </c>
      <c r="M35" s="83">
        <f>ROUND('общие характеристики'!AD44*цены!E$20,2)</f>
        <v>0</v>
      </c>
      <c r="N35" s="83">
        <f>ROUND('общие характеристики'!AE44*цены!F$20,2)</f>
        <v>0</v>
      </c>
      <c r="O35" s="83">
        <f>ROUND('общие характеристики'!AF44*цены!G$20,2)</f>
        <v>0</v>
      </c>
      <c r="P35" s="35"/>
    </row>
    <row r="36" spans="2:16" ht="15.75" customHeight="1">
      <c r="B36" s="12">
        <v>29</v>
      </c>
      <c r="C36" s="37">
        <f t="shared" si="0"/>
        <v>0</v>
      </c>
      <c r="E36" s="12">
        <v>29</v>
      </c>
      <c r="F36" s="83">
        <f>ROUND('общие характеристики'!Y45*цены!C$13,2)</f>
        <v>0</v>
      </c>
      <c r="G36" s="83">
        <f>ROUND('общие характеристики'!Z45*цены!D$13,2)</f>
        <v>0</v>
      </c>
      <c r="H36" s="83">
        <f>ROUND('общие характеристики'!AA45*цены!E$13,2)</f>
        <v>0</v>
      </c>
      <c r="I36" s="84">
        <f>ROUND('общие характеристики'!AB45*цены!F$13,2)</f>
        <v>0</v>
      </c>
      <c r="J36" s="35"/>
      <c r="K36" s="59">
        <v>29</v>
      </c>
      <c r="L36" s="83">
        <f>ROUND('общие характеристики'!AC45*цены!D$20,2)</f>
        <v>0</v>
      </c>
      <c r="M36" s="83">
        <f>ROUND('общие характеристики'!AD45*цены!E$20,2)</f>
        <v>0</v>
      </c>
      <c r="N36" s="83">
        <f>ROUND('общие характеристики'!AE45*цены!F$20,2)</f>
        <v>0</v>
      </c>
      <c r="O36" s="83">
        <f>ROUND('общие характеристики'!AF45*цены!G$20,2)</f>
        <v>0</v>
      </c>
      <c r="P36" s="35"/>
    </row>
    <row r="37" spans="2:16" ht="15.75" customHeight="1">
      <c r="B37" s="12">
        <v>30</v>
      </c>
      <c r="C37" s="37">
        <f t="shared" si="0"/>
        <v>0</v>
      </c>
      <c r="E37" s="12">
        <v>30</v>
      </c>
      <c r="F37" s="83">
        <f>ROUND('общие характеристики'!Y46*цены!C$13,2)</f>
        <v>0</v>
      </c>
      <c r="G37" s="83">
        <f>ROUND('общие характеристики'!Z46*цены!D$13,2)</f>
        <v>0</v>
      </c>
      <c r="H37" s="83">
        <f>ROUND('общие характеристики'!AA46*цены!E$13,2)</f>
        <v>0</v>
      </c>
      <c r="I37" s="84">
        <f>ROUND('общие характеристики'!AB46*цены!F$13,2)</f>
        <v>0</v>
      </c>
      <c r="J37" s="35"/>
      <c r="K37" s="59">
        <v>30</v>
      </c>
      <c r="L37" s="83">
        <f>ROUND('общие характеристики'!AC46*цены!D$20,2)</f>
        <v>0</v>
      </c>
      <c r="M37" s="83">
        <f>ROUND('общие характеристики'!AD46*цены!E$20,2)</f>
        <v>0</v>
      </c>
      <c r="N37" s="83">
        <f>ROUND('общие характеристики'!AE46*цены!F$20,2)</f>
        <v>0</v>
      </c>
      <c r="O37" s="83">
        <f>ROUND('общие характеристики'!AF46*цены!G$20,2)</f>
        <v>0</v>
      </c>
      <c r="P37" s="35"/>
    </row>
    <row r="38" spans="2:16" ht="15">
      <c r="B38" s="12">
        <v>31</v>
      </c>
      <c r="C38" s="37">
        <f t="shared" si="0"/>
        <v>0</v>
      </c>
      <c r="E38" s="12">
        <v>31</v>
      </c>
      <c r="F38" s="83">
        <f>ROUND('общие характеристики'!Y47*цены!C$13,2)</f>
        <v>0</v>
      </c>
      <c r="G38" s="83">
        <f>ROUND('общие характеристики'!Z47*цены!D$13,2)</f>
        <v>0</v>
      </c>
      <c r="H38" s="83">
        <f>ROUND('общие характеристики'!AA47*цены!E$13,2)</f>
        <v>0</v>
      </c>
      <c r="I38" s="84">
        <f>ROUND('общие характеристики'!AB47*цены!F$13,2)</f>
        <v>0</v>
      </c>
      <c r="K38" s="59">
        <v>31</v>
      </c>
      <c r="L38" s="83">
        <f>ROUND('общие характеристики'!AC47*цены!D$20,2)</f>
        <v>0</v>
      </c>
      <c r="M38" s="83">
        <f>ROUND('общие характеристики'!AD47*цены!E$20,2)</f>
        <v>0</v>
      </c>
      <c r="N38" s="83">
        <f>ROUND('общие характеристики'!AE47*цены!F$20,2)</f>
        <v>0</v>
      </c>
      <c r="O38" s="83">
        <f>ROUND('общие характеристики'!AF47*цены!G$20,2)</f>
        <v>0</v>
      </c>
      <c r="P38" s="35"/>
    </row>
    <row r="39" spans="2:16" ht="15">
      <c r="B39" s="12">
        <v>32</v>
      </c>
      <c r="C39" s="37">
        <f t="shared" si="0"/>
        <v>0</v>
      </c>
      <c r="E39" s="12">
        <v>32</v>
      </c>
      <c r="F39" s="83">
        <f>ROUND('общие характеристики'!Y48*цены!C$13,2)</f>
        <v>0</v>
      </c>
      <c r="G39" s="83">
        <f>ROUND('общие характеристики'!Z48*цены!D$13,2)</f>
        <v>0</v>
      </c>
      <c r="H39" s="83">
        <f>ROUND('общие характеристики'!AA48*цены!E$13,2)</f>
        <v>0</v>
      </c>
      <c r="I39" s="84">
        <f>ROUND('общие характеристики'!AB48*цены!F$13,2)</f>
        <v>0</v>
      </c>
      <c r="K39" s="59">
        <v>32</v>
      </c>
      <c r="L39" s="83">
        <f>ROUND('общие характеристики'!AC48*цены!D$20,2)</f>
        <v>0</v>
      </c>
      <c r="M39" s="83">
        <f>ROUND('общие характеристики'!AD48*цены!E$20,2)</f>
        <v>0</v>
      </c>
      <c r="N39" s="83">
        <f>ROUND('общие характеристики'!AE48*цены!F$20,2)</f>
        <v>0</v>
      </c>
      <c r="O39" s="83">
        <f>ROUND('общие характеристики'!AF48*цены!G$20,2)</f>
        <v>0</v>
      </c>
      <c r="P39" s="35"/>
    </row>
    <row r="40" spans="2:16" ht="15">
      <c r="B40" s="12">
        <v>33</v>
      </c>
      <c r="C40" s="37">
        <f t="shared" si="0"/>
        <v>0</v>
      </c>
      <c r="E40" s="12">
        <v>33</v>
      </c>
      <c r="F40" s="83">
        <f>ROUND('общие характеристики'!Y49*цены!C$13,2)</f>
        <v>0</v>
      </c>
      <c r="G40" s="83">
        <f>ROUND('общие характеристики'!Z49*цены!D$13,2)</f>
        <v>0</v>
      </c>
      <c r="H40" s="83">
        <f>ROUND('общие характеристики'!AA49*цены!E$13,2)</f>
        <v>0</v>
      </c>
      <c r="I40" s="84">
        <f>ROUND('общие характеристики'!AB49*цены!F$13,2)</f>
        <v>0</v>
      </c>
      <c r="K40" s="59">
        <v>33</v>
      </c>
      <c r="L40" s="83">
        <f>ROUND('общие характеристики'!AC49*цены!D$20,2)</f>
        <v>0</v>
      </c>
      <c r="M40" s="83">
        <f>ROUND('общие характеристики'!AD49*цены!E$20,2)</f>
        <v>0</v>
      </c>
      <c r="N40" s="83">
        <f>ROUND('общие характеристики'!AE49*цены!F$20,2)</f>
        <v>0</v>
      </c>
      <c r="O40" s="83">
        <f>ROUND('общие характеристики'!AF49*цены!G$20,2)</f>
        <v>0</v>
      </c>
      <c r="P40" s="35"/>
    </row>
    <row r="41" spans="2:15" ht="15">
      <c r="B41" s="12">
        <v>34</v>
      </c>
      <c r="C41" s="37">
        <f t="shared" si="0"/>
        <v>0</v>
      </c>
      <c r="E41" s="12">
        <v>34</v>
      </c>
      <c r="F41" s="83">
        <f>ROUND('общие характеристики'!Y50*цены!C$13,2)</f>
        <v>0</v>
      </c>
      <c r="G41" s="83">
        <f>ROUND('общие характеристики'!Z50*цены!D$13,2)</f>
        <v>0</v>
      </c>
      <c r="H41" s="83">
        <f>ROUND('общие характеристики'!AA50*цены!E$13,2)</f>
        <v>0</v>
      </c>
      <c r="I41" s="84">
        <f>ROUND('общие характеристики'!AB50*цены!F$13,2)</f>
        <v>0</v>
      </c>
      <c r="K41" s="59">
        <v>34</v>
      </c>
      <c r="L41" s="83">
        <f>ROUND('общие характеристики'!AC50*цены!D$20,2)</f>
        <v>0</v>
      </c>
      <c r="M41" s="83">
        <f>ROUND('общие характеристики'!AD50*цены!E$20,2)</f>
        <v>0</v>
      </c>
      <c r="N41" s="83">
        <f>ROUND('общие характеристики'!AE50*цены!F$20,2)</f>
        <v>0</v>
      </c>
      <c r="O41" s="83">
        <f>ROUND('общие характеристики'!AF50*цены!G$20,2)</f>
        <v>0</v>
      </c>
    </row>
    <row r="42" spans="2:15" ht="15">
      <c r="B42" s="12">
        <v>35</v>
      </c>
      <c r="C42" s="37">
        <f t="shared" si="0"/>
        <v>0</v>
      </c>
      <c r="E42" s="12">
        <v>35</v>
      </c>
      <c r="F42" s="83">
        <f>ROUND('общие характеристики'!Y51*цены!C$13,2)</f>
        <v>0</v>
      </c>
      <c r="G42" s="83">
        <f>ROUND('общие характеристики'!Z51*цены!D$13,2)</f>
        <v>0</v>
      </c>
      <c r="H42" s="83">
        <f>ROUND('общие характеристики'!AA51*цены!E$13,2)</f>
        <v>0</v>
      </c>
      <c r="I42" s="84">
        <f>ROUND('общие характеристики'!AB51*цены!F$13,2)</f>
        <v>0</v>
      </c>
      <c r="K42" s="59">
        <v>35</v>
      </c>
      <c r="L42" s="83">
        <f>ROUND('общие характеристики'!AC51*цены!D$20,2)</f>
        <v>0</v>
      </c>
      <c r="M42" s="83">
        <f>ROUND('общие характеристики'!AD51*цены!E$20,2)</f>
        <v>0</v>
      </c>
      <c r="N42" s="83">
        <f>ROUND('общие характеристики'!AE51*цены!F$20,2)</f>
        <v>0</v>
      </c>
      <c r="O42" s="83">
        <f>ROUND('общие характеристики'!AF51*цены!G$20,2)</f>
        <v>0</v>
      </c>
    </row>
    <row r="43" spans="2:15" ht="15">
      <c r="B43" s="12">
        <v>36</v>
      </c>
      <c r="C43" s="37">
        <f t="shared" si="0"/>
        <v>0</v>
      </c>
      <c r="E43" s="12">
        <v>36</v>
      </c>
      <c r="F43" s="83">
        <f>ROUND('общие характеристики'!Y52*цены!C$13,2)</f>
        <v>0</v>
      </c>
      <c r="G43" s="83">
        <f>ROUND('общие характеристики'!Z52*цены!D$13,2)</f>
        <v>0</v>
      </c>
      <c r="H43" s="83">
        <f>ROUND('общие характеристики'!AA52*цены!E$13,2)</f>
        <v>0</v>
      </c>
      <c r="I43" s="84">
        <f>ROUND('общие характеристики'!AB52*цены!F$13,2)</f>
        <v>0</v>
      </c>
      <c r="K43" s="59">
        <v>36</v>
      </c>
      <c r="L43" s="83">
        <f>ROUND('общие характеристики'!AC52*цены!D$20,2)</f>
        <v>0</v>
      </c>
      <c r="M43" s="83">
        <f>ROUND('общие характеристики'!AD52*цены!E$20,2)</f>
        <v>0</v>
      </c>
      <c r="N43" s="83">
        <f>ROUND('общие характеристики'!AE52*цены!F$20,2)</f>
        <v>0</v>
      </c>
      <c r="O43" s="83">
        <f>ROUND('общие характеристики'!AF52*цены!G$20,2)</f>
        <v>0</v>
      </c>
    </row>
    <row r="44" spans="2:15" ht="15">
      <c r="B44" s="12">
        <v>37</v>
      </c>
      <c r="C44" s="37">
        <f t="shared" si="0"/>
        <v>0</v>
      </c>
      <c r="E44" s="12">
        <v>37</v>
      </c>
      <c r="F44" s="83">
        <f>ROUND('общие характеристики'!Y53*цены!C$13,2)</f>
        <v>0</v>
      </c>
      <c r="G44" s="83">
        <f>ROUND('общие характеристики'!Z53*цены!D$13,2)</f>
        <v>0</v>
      </c>
      <c r="H44" s="83">
        <f>ROUND('общие характеристики'!AA53*цены!E$13,2)</f>
        <v>0</v>
      </c>
      <c r="I44" s="84">
        <f>ROUND('общие характеристики'!AB53*цены!F$13,2)</f>
        <v>0</v>
      </c>
      <c r="K44" s="59">
        <v>37</v>
      </c>
      <c r="L44" s="83">
        <f>ROUND('общие характеристики'!AC53*цены!D$20,2)</f>
        <v>0</v>
      </c>
      <c r="M44" s="83">
        <f>ROUND('общие характеристики'!AD53*цены!E$20,2)</f>
        <v>0</v>
      </c>
      <c r="N44" s="83">
        <f>ROUND('общие характеристики'!AE53*цены!F$20,2)</f>
        <v>0</v>
      </c>
      <c r="O44" s="83">
        <f>ROUND('общие характеристики'!AF53*цены!G$20,2)</f>
        <v>0</v>
      </c>
    </row>
    <row r="45" spans="2:15" ht="15">
      <c r="B45" s="12">
        <v>38</v>
      </c>
      <c r="C45" s="37">
        <f t="shared" si="0"/>
        <v>0</v>
      </c>
      <c r="E45" s="12">
        <v>38</v>
      </c>
      <c r="F45" s="83">
        <f>ROUND('общие характеристики'!Y54*цены!C$13,2)</f>
        <v>0</v>
      </c>
      <c r="G45" s="83">
        <f>ROUND('общие характеристики'!Z54*цены!D$13,2)</f>
        <v>0</v>
      </c>
      <c r="H45" s="83">
        <f>ROUND('общие характеристики'!AA54*цены!E$13,2)</f>
        <v>0</v>
      </c>
      <c r="I45" s="84">
        <f>ROUND('общие характеристики'!AB54*цены!F$13,2)</f>
        <v>0</v>
      </c>
      <c r="K45" s="59">
        <v>38</v>
      </c>
      <c r="L45" s="83">
        <f>ROUND('общие характеристики'!AC54*цены!D$20,2)</f>
        <v>0</v>
      </c>
      <c r="M45" s="83">
        <f>ROUND('общие характеристики'!AD54*цены!E$20,2)</f>
        <v>0</v>
      </c>
      <c r="N45" s="83">
        <f>ROUND('общие характеристики'!AE54*цены!F$20,2)</f>
        <v>0</v>
      </c>
      <c r="O45" s="83">
        <f>ROUND('общие характеристики'!AF54*цены!G$20,2)</f>
        <v>0</v>
      </c>
    </row>
    <row r="46" spans="2:15" ht="15">
      <c r="B46" s="12">
        <v>39</v>
      </c>
      <c r="C46" s="37">
        <f t="shared" si="0"/>
        <v>0</v>
      </c>
      <c r="E46" s="12">
        <v>39</v>
      </c>
      <c r="F46" s="83">
        <f>ROUND('общие характеристики'!Y55*цены!C$13,2)</f>
        <v>0</v>
      </c>
      <c r="G46" s="83">
        <f>ROUND('общие характеристики'!Z55*цены!D$13,2)</f>
        <v>0</v>
      </c>
      <c r="H46" s="83">
        <f>ROUND('общие характеристики'!AA55*цены!E$13,2)</f>
        <v>0</v>
      </c>
      <c r="I46" s="84">
        <f>ROUND('общие характеристики'!AB55*цены!F$13,2)</f>
        <v>0</v>
      </c>
      <c r="K46" s="59">
        <v>39</v>
      </c>
      <c r="L46" s="83">
        <f>ROUND('общие характеристики'!AC55*цены!D$20,2)</f>
        <v>0</v>
      </c>
      <c r="M46" s="83">
        <f>ROUND('общие характеристики'!AD55*цены!E$20,2)</f>
        <v>0</v>
      </c>
      <c r="N46" s="83">
        <f>ROUND('общие характеристики'!AE55*цены!F$20,2)</f>
        <v>0</v>
      </c>
      <c r="O46" s="83">
        <f>ROUND('общие характеристики'!AF55*цены!G$20,2)</f>
        <v>0</v>
      </c>
    </row>
    <row r="47" spans="2:15" ht="15">
      <c r="B47" s="12">
        <v>40</v>
      </c>
      <c r="C47" s="37">
        <f t="shared" si="0"/>
        <v>0</v>
      </c>
      <c r="E47" s="12">
        <v>40</v>
      </c>
      <c r="F47" s="83">
        <f>ROUND('общие характеристики'!Y56*цены!C$13,2)</f>
        <v>0</v>
      </c>
      <c r="G47" s="83">
        <f>ROUND('общие характеристики'!Z56*цены!D$13,2)</f>
        <v>0</v>
      </c>
      <c r="H47" s="83">
        <f>ROUND('общие характеристики'!AA56*цены!E$13,2)</f>
        <v>0</v>
      </c>
      <c r="I47" s="84">
        <f>ROUND('общие характеристики'!AB56*цены!F$13,2)</f>
        <v>0</v>
      </c>
      <c r="K47" s="59">
        <v>40</v>
      </c>
      <c r="L47" s="83">
        <f>ROUND('общие характеристики'!AC56*цены!D$20,2)</f>
        <v>0</v>
      </c>
      <c r="M47" s="83">
        <f>ROUND('общие характеристики'!AD56*цены!E$20,2)</f>
        <v>0</v>
      </c>
      <c r="N47" s="83">
        <f>ROUND('общие характеристики'!AE56*цены!F$20,2)</f>
        <v>0</v>
      </c>
      <c r="O47" s="83">
        <f>ROUND('общие характеристики'!AF56*цены!G$20,2)</f>
        <v>0</v>
      </c>
    </row>
    <row r="48" spans="2:15" ht="15">
      <c r="B48" s="12">
        <v>41</v>
      </c>
      <c r="C48" s="37">
        <f t="shared" si="0"/>
        <v>0</v>
      </c>
      <c r="E48" s="12">
        <v>41</v>
      </c>
      <c r="F48" s="83">
        <f>ROUND('общие характеристики'!Y57*цены!C$13,2)</f>
        <v>0</v>
      </c>
      <c r="G48" s="83">
        <f>ROUND('общие характеристики'!Z57*цены!D$13,2)</f>
        <v>0</v>
      </c>
      <c r="H48" s="83">
        <f>ROUND('общие характеристики'!AA57*цены!E$13,2)</f>
        <v>0</v>
      </c>
      <c r="I48" s="84">
        <f>ROUND('общие характеристики'!AB57*цены!F$13,2)</f>
        <v>0</v>
      </c>
      <c r="K48" s="59">
        <v>41</v>
      </c>
      <c r="L48" s="83">
        <f>ROUND('общие характеристики'!AC57*цены!D$20,2)</f>
        <v>0</v>
      </c>
      <c r="M48" s="83">
        <f>ROUND('общие характеристики'!AD57*цены!E$20,2)</f>
        <v>0</v>
      </c>
      <c r="N48" s="83">
        <f>ROUND('общие характеристики'!AE57*цены!F$20,2)</f>
        <v>0</v>
      </c>
      <c r="O48" s="83">
        <f>ROUND('общие характеристики'!AF57*цены!G$20,2)</f>
        <v>0</v>
      </c>
    </row>
    <row r="49" spans="2:15" ht="15">
      <c r="B49" s="12">
        <v>42</v>
      </c>
      <c r="C49" s="37">
        <f t="shared" si="0"/>
        <v>0</v>
      </c>
      <c r="E49" s="12">
        <v>42</v>
      </c>
      <c r="F49" s="83">
        <f>ROUND('общие характеристики'!Y58*цены!C$13,2)</f>
        <v>0</v>
      </c>
      <c r="G49" s="83">
        <f>ROUND('общие характеристики'!Z58*цены!D$13,2)</f>
        <v>0</v>
      </c>
      <c r="H49" s="83">
        <f>ROUND('общие характеристики'!AA58*цены!E$13,2)</f>
        <v>0</v>
      </c>
      <c r="I49" s="84">
        <f>ROUND('общие характеристики'!AB58*цены!F$13,2)</f>
        <v>0</v>
      </c>
      <c r="K49" s="59">
        <v>42</v>
      </c>
      <c r="L49" s="83">
        <f>ROUND('общие характеристики'!AC58*цены!D$20,2)</f>
        <v>0</v>
      </c>
      <c r="M49" s="83">
        <f>ROUND('общие характеристики'!AD58*цены!E$20,2)</f>
        <v>0</v>
      </c>
      <c r="N49" s="83">
        <f>ROUND('общие характеристики'!AE58*цены!F$20,2)</f>
        <v>0</v>
      </c>
      <c r="O49" s="83">
        <f>ROUND('общие характеристики'!AF58*цены!G$20,2)</f>
        <v>0</v>
      </c>
    </row>
    <row r="50" spans="2:15" ht="15">
      <c r="B50" s="12">
        <v>43</v>
      </c>
      <c r="C50" s="37">
        <f t="shared" si="0"/>
        <v>0</v>
      </c>
      <c r="E50" s="12">
        <v>43</v>
      </c>
      <c r="F50" s="83">
        <f>ROUND('общие характеристики'!Y59*цены!C$13,2)</f>
        <v>0</v>
      </c>
      <c r="G50" s="83">
        <f>ROUND('общие характеристики'!Z59*цены!D$13,2)</f>
        <v>0</v>
      </c>
      <c r="H50" s="83">
        <f>ROUND('общие характеристики'!AA59*цены!E$13,2)</f>
        <v>0</v>
      </c>
      <c r="I50" s="84">
        <f>ROUND('общие характеристики'!AB59*цены!F$13,2)</f>
        <v>0</v>
      </c>
      <c r="K50" s="59">
        <v>43</v>
      </c>
      <c r="L50" s="83">
        <f>ROUND('общие характеристики'!AC59*цены!D$20,2)</f>
        <v>0</v>
      </c>
      <c r="M50" s="83">
        <f>ROUND('общие характеристики'!AD59*цены!E$20,2)</f>
        <v>0</v>
      </c>
      <c r="N50" s="83">
        <f>ROUND('общие характеристики'!AE59*цены!F$20,2)</f>
        <v>0</v>
      </c>
      <c r="O50" s="83">
        <f>ROUND('общие характеристики'!AF59*цены!G$20,2)</f>
        <v>0</v>
      </c>
    </row>
    <row r="51" spans="2:15" ht="15">
      <c r="B51" s="12">
        <v>44</v>
      </c>
      <c r="C51" s="37">
        <f t="shared" si="0"/>
        <v>0</v>
      </c>
      <c r="E51" s="12">
        <v>44</v>
      </c>
      <c r="F51" s="83">
        <f>ROUND('общие характеристики'!Y60*цены!C$13,2)</f>
        <v>0</v>
      </c>
      <c r="G51" s="83">
        <f>ROUND('общие характеристики'!Z60*цены!D$13,2)</f>
        <v>0</v>
      </c>
      <c r="H51" s="83">
        <f>ROUND('общие характеристики'!AA60*цены!E$13,2)</f>
        <v>0</v>
      </c>
      <c r="I51" s="84">
        <f>ROUND('общие характеристики'!AB60*цены!F$13,2)</f>
        <v>0</v>
      </c>
      <c r="K51" s="59">
        <v>44</v>
      </c>
      <c r="L51" s="83">
        <f>ROUND('общие характеристики'!AC60*цены!D$20,2)</f>
        <v>0</v>
      </c>
      <c r="M51" s="83">
        <f>ROUND('общие характеристики'!AD60*цены!E$20,2)</f>
        <v>0</v>
      </c>
      <c r="N51" s="83">
        <f>ROUND('общие характеристики'!AE60*цены!F$20,2)</f>
        <v>0</v>
      </c>
      <c r="O51" s="83">
        <f>ROUND('общие характеристики'!AF60*цены!G$20,2)</f>
        <v>0</v>
      </c>
    </row>
    <row r="52" spans="2:15" ht="15">
      <c r="B52" s="12">
        <v>45</v>
      </c>
      <c r="C52" s="37">
        <f t="shared" si="0"/>
        <v>0</v>
      </c>
      <c r="E52" s="12">
        <v>45</v>
      </c>
      <c r="F52" s="83">
        <f>ROUND('общие характеристики'!Y61*цены!C$13,2)</f>
        <v>0</v>
      </c>
      <c r="G52" s="83">
        <f>ROUND('общие характеристики'!Z61*цены!D$13,2)</f>
        <v>0</v>
      </c>
      <c r="H52" s="83">
        <f>ROUND('общие характеристики'!AA61*цены!E$13,2)</f>
        <v>0</v>
      </c>
      <c r="I52" s="84">
        <f>ROUND('общие характеристики'!AB61*цены!F$13,2)</f>
        <v>0</v>
      </c>
      <c r="K52" s="59">
        <v>45</v>
      </c>
      <c r="L52" s="83">
        <f>ROUND('общие характеристики'!AC61*цены!D$20,2)</f>
        <v>0</v>
      </c>
      <c r="M52" s="83">
        <f>ROUND('общие характеристики'!AD61*цены!E$20,2)</f>
        <v>0</v>
      </c>
      <c r="N52" s="83">
        <f>ROUND('общие характеристики'!AE61*цены!F$20,2)</f>
        <v>0</v>
      </c>
      <c r="O52" s="83">
        <f>ROUND('общие характеристики'!AF61*цены!G$20,2)</f>
        <v>0</v>
      </c>
    </row>
    <row r="53" spans="2:15" ht="15">
      <c r="B53" s="12">
        <v>46</v>
      </c>
      <c r="C53" s="37">
        <f t="shared" si="0"/>
        <v>0</v>
      </c>
      <c r="E53" s="12">
        <v>46</v>
      </c>
      <c r="F53" s="83">
        <f>ROUND('общие характеристики'!Y62*цены!C$13,2)</f>
        <v>0</v>
      </c>
      <c r="G53" s="83">
        <f>ROUND('общие характеристики'!Z62*цены!D$13,2)</f>
        <v>0</v>
      </c>
      <c r="H53" s="83">
        <f>ROUND('общие характеристики'!AA62*цены!E$13,2)</f>
        <v>0</v>
      </c>
      <c r="I53" s="84">
        <f>ROUND('общие характеристики'!AB62*цены!F$13,2)</f>
        <v>0</v>
      </c>
      <c r="K53" s="59">
        <v>46</v>
      </c>
      <c r="L53" s="83">
        <f>ROUND('общие характеристики'!AC62*цены!D$20,2)</f>
        <v>0</v>
      </c>
      <c r="M53" s="83">
        <f>ROUND('общие характеристики'!AD62*цены!E$20,2)</f>
        <v>0</v>
      </c>
      <c r="N53" s="83">
        <f>ROUND('общие характеристики'!AE62*цены!F$20,2)</f>
        <v>0</v>
      </c>
      <c r="O53" s="83">
        <f>ROUND('общие характеристики'!AF62*цены!G$20,2)</f>
        <v>0</v>
      </c>
    </row>
    <row r="54" spans="2:15" ht="15">
      <c r="B54" s="12">
        <v>47</v>
      </c>
      <c r="C54" s="37">
        <f t="shared" si="0"/>
        <v>0</v>
      </c>
      <c r="E54" s="12">
        <v>47</v>
      </c>
      <c r="F54" s="83">
        <f>ROUND('общие характеристики'!Y63*цены!C$13,2)</f>
        <v>0</v>
      </c>
      <c r="G54" s="83">
        <f>ROUND('общие характеристики'!Z63*цены!D$13,2)</f>
        <v>0</v>
      </c>
      <c r="H54" s="83">
        <f>ROUND('общие характеристики'!AA63*цены!E$13,2)</f>
        <v>0</v>
      </c>
      <c r="I54" s="84">
        <f>ROUND('общие характеристики'!AB63*цены!F$13,2)</f>
        <v>0</v>
      </c>
      <c r="K54" s="59">
        <v>47</v>
      </c>
      <c r="L54" s="83">
        <f>ROUND('общие характеристики'!AC63*цены!D$20,2)</f>
        <v>0</v>
      </c>
      <c r="M54" s="83">
        <f>ROUND('общие характеристики'!AD63*цены!E$20,2)</f>
        <v>0</v>
      </c>
      <c r="N54" s="83">
        <f>ROUND('общие характеристики'!AE63*цены!F$20,2)</f>
        <v>0</v>
      </c>
      <c r="O54" s="83">
        <f>ROUND('общие характеристики'!AF63*цены!G$20,2)</f>
        <v>0</v>
      </c>
    </row>
    <row r="55" spans="2:15" ht="15">
      <c r="B55" s="12">
        <v>48</v>
      </c>
      <c r="C55" s="37">
        <f t="shared" si="0"/>
        <v>0</v>
      </c>
      <c r="E55" s="12">
        <v>48</v>
      </c>
      <c r="F55" s="83">
        <f>ROUND('общие характеристики'!Y64*цены!C$13,2)</f>
        <v>0</v>
      </c>
      <c r="G55" s="83">
        <f>ROUND('общие характеристики'!Z64*цены!D$13,2)</f>
        <v>0</v>
      </c>
      <c r="H55" s="83">
        <f>ROUND('общие характеристики'!AA64*цены!E$13,2)</f>
        <v>0</v>
      </c>
      <c r="I55" s="84">
        <f>ROUND('общие характеристики'!AB64*цены!F$13,2)</f>
        <v>0</v>
      </c>
      <c r="K55" s="59">
        <v>48</v>
      </c>
      <c r="L55" s="83">
        <f>ROUND('общие характеристики'!AC64*цены!D$20,2)</f>
        <v>0</v>
      </c>
      <c r="M55" s="83">
        <f>ROUND('общие характеристики'!AD64*цены!E$20,2)</f>
        <v>0</v>
      </c>
      <c r="N55" s="83">
        <f>ROUND('общие характеристики'!AE64*цены!F$20,2)</f>
        <v>0</v>
      </c>
      <c r="O55" s="83">
        <f>ROUND('общие характеристики'!AF64*цены!G$20,2)</f>
        <v>0</v>
      </c>
    </row>
    <row r="56" spans="2:15" ht="15">
      <c r="B56" s="12">
        <v>49</v>
      </c>
      <c r="C56" s="37">
        <f t="shared" si="0"/>
        <v>0</v>
      </c>
      <c r="E56" s="12">
        <v>49</v>
      </c>
      <c r="F56" s="83">
        <f>ROUND('общие характеристики'!Y65*цены!C$13,2)</f>
        <v>0</v>
      </c>
      <c r="G56" s="83">
        <f>ROUND('общие характеристики'!Z65*цены!D$13,2)</f>
        <v>0</v>
      </c>
      <c r="H56" s="83">
        <f>ROUND('общие характеристики'!AA65*цены!E$13,2)</f>
        <v>0</v>
      </c>
      <c r="I56" s="84">
        <f>ROUND('общие характеристики'!AB65*цены!F$13,2)</f>
        <v>0</v>
      </c>
      <c r="K56" s="59">
        <v>49</v>
      </c>
      <c r="L56" s="83">
        <f>ROUND('общие характеристики'!AC65*цены!D$20,2)</f>
        <v>0</v>
      </c>
      <c r="M56" s="83">
        <f>ROUND('общие характеристики'!AD65*цены!E$20,2)</f>
        <v>0</v>
      </c>
      <c r="N56" s="83">
        <f>ROUND('общие характеристики'!AE65*цены!F$20,2)</f>
        <v>0</v>
      </c>
      <c r="O56" s="83">
        <f>ROUND('общие характеристики'!AF65*цены!G$20,2)</f>
        <v>0</v>
      </c>
    </row>
    <row r="57" spans="2:15" ht="15">
      <c r="B57" s="12">
        <v>50</v>
      </c>
      <c r="C57" s="37">
        <f t="shared" si="0"/>
        <v>0</v>
      </c>
      <c r="E57" s="12">
        <v>50</v>
      </c>
      <c r="F57" s="83">
        <f>ROUND('общие характеристики'!Y66*цены!C$13,2)</f>
        <v>0</v>
      </c>
      <c r="G57" s="83">
        <f>ROUND('общие характеристики'!Z66*цены!D$13,2)</f>
        <v>0</v>
      </c>
      <c r="H57" s="83">
        <f>ROUND('общие характеристики'!AA66*цены!E$13,2)</f>
        <v>0</v>
      </c>
      <c r="I57" s="84">
        <f>ROUND('общие характеристики'!AB66*цены!F$13,2)</f>
        <v>0</v>
      </c>
      <c r="K57" s="59">
        <v>50</v>
      </c>
      <c r="L57" s="83">
        <f>ROUND('общие характеристики'!AC66*цены!D$20,2)</f>
        <v>0</v>
      </c>
      <c r="M57" s="83">
        <f>ROUND('общие характеристики'!AD66*цены!E$20,2)</f>
        <v>0</v>
      </c>
      <c r="N57" s="83">
        <f>ROUND('общие характеристики'!AE66*цены!F$20,2)</f>
        <v>0</v>
      </c>
      <c r="O57" s="83">
        <f>ROUND('общие характеристики'!AF66*цены!G$20,2)</f>
        <v>0</v>
      </c>
    </row>
    <row r="58" spans="2:15" ht="15">
      <c r="B58" s="12">
        <v>51</v>
      </c>
      <c r="C58" s="37">
        <f t="shared" si="0"/>
        <v>0</v>
      </c>
      <c r="E58" s="12">
        <v>51</v>
      </c>
      <c r="F58" s="83">
        <f>ROUND('общие характеристики'!Y67*цены!C$13,2)</f>
        <v>0</v>
      </c>
      <c r="G58" s="83">
        <f>ROUND('общие характеристики'!Z67*цены!D$13,2)</f>
        <v>0</v>
      </c>
      <c r="H58" s="83">
        <f>ROUND('общие характеристики'!AA67*цены!E$13,2)</f>
        <v>0</v>
      </c>
      <c r="I58" s="84">
        <f>ROUND('общие характеристики'!AB67*цены!F$13,2)</f>
        <v>0</v>
      </c>
      <c r="K58" s="59">
        <v>51</v>
      </c>
      <c r="L58" s="83">
        <f>ROUND('общие характеристики'!AC67*цены!D$20,2)</f>
        <v>0</v>
      </c>
      <c r="M58" s="83">
        <f>ROUND('общие характеристики'!AD67*цены!E$20,2)</f>
        <v>0</v>
      </c>
      <c r="N58" s="83">
        <f>ROUND('общие характеристики'!AE67*цены!F$20,2)</f>
        <v>0</v>
      </c>
      <c r="O58" s="83">
        <f>ROUND('общие характеристики'!AF67*цены!G$20,2)</f>
        <v>0</v>
      </c>
    </row>
    <row r="59" spans="2:15" ht="15">
      <c r="B59" s="12">
        <v>52</v>
      </c>
      <c r="C59" s="37">
        <f t="shared" si="0"/>
        <v>0</v>
      </c>
      <c r="E59" s="12">
        <v>52</v>
      </c>
      <c r="F59" s="83">
        <f>ROUND('общие характеристики'!Y68*цены!C$13,2)</f>
        <v>0</v>
      </c>
      <c r="G59" s="83">
        <f>ROUND('общие характеристики'!Z68*цены!D$13,2)</f>
        <v>0</v>
      </c>
      <c r="H59" s="83">
        <f>ROUND('общие характеристики'!AA68*цены!E$13,2)</f>
        <v>0</v>
      </c>
      <c r="I59" s="84">
        <f>ROUND('общие характеристики'!AB68*цены!F$13,2)</f>
        <v>0</v>
      </c>
      <c r="K59" s="59">
        <v>52</v>
      </c>
      <c r="L59" s="83">
        <f>ROUND('общие характеристики'!AC68*цены!D$20,2)</f>
        <v>0</v>
      </c>
      <c r="M59" s="83">
        <f>ROUND('общие характеристики'!AD68*цены!E$20,2)</f>
        <v>0</v>
      </c>
      <c r="N59" s="83">
        <f>ROUND('общие характеристики'!AE68*цены!F$20,2)</f>
        <v>0</v>
      </c>
      <c r="O59" s="83">
        <f>ROUND('общие характеристики'!AF68*цены!G$20,2)</f>
        <v>0</v>
      </c>
    </row>
    <row r="60" spans="2:15" ht="15">
      <c r="B60" s="12">
        <v>53</v>
      </c>
      <c r="C60" s="37">
        <f t="shared" si="0"/>
        <v>0</v>
      </c>
      <c r="E60" s="12">
        <v>53</v>
      </c>
      <c r="F60" s="83">
        <f>ROUND('общие характеристики'!Y69*цены!C$13,2)</f>
        <v>0</v>
      </c>
      <c r="G60" s="83">
        <f>ROUND('общие характеристики'!Z69*цены!D$13,2)</f>
        <v>0</v>
      </c>
      <c r="H60" s="83">
        <f>ROUND('общие характеристики'!AA69*цены!E$13,2)</f>
        <v>0</v>
      </c>
      <c r="I60" s="84">
        <f>ROUND('общие характеристики'!AB69*цены!F$13,2)</f>
        <v>0</v>
      </c>
      <c r="K60" s="59">
        <v>53</v>
      </c>
      <c r="L60" s="83">
        <f>ROUND('общие характеристики'!AC69*цены!D$20,2)</f>
        <v>0</v>
      </c>
      <c r="M60" s="83">
        <f>ROUND('общие характеристики'!AD69*цены!E$20,2)</f>
        <v>0</v>
      </c>
      <c r="N60" s="83">
        <f>ROUND('общие характеристики'!AE69*цены!F$20,2)</f>
        <v>0</v>
      </c>
      <c r="O60" s="83">
        <f>ROUND('общие характеристики'!AF69*цены!G$20,2)</f>
        <v>0</v>
      </c>
    </row>
    <row r="61" spans="2:15" ht="15">
      <c r="B61" s="12">
        <v>54</v>
      </c>
      <c r="C61" s="37">
        <f t="shared" si="0"/>
        <v>0</v>
      </c>
      <c r="E61" s="12">
        <v>54</v>
      </c>
      <c r="F61" s="83">
        <f>ROUND('общие характеристики'!Y70*цены!C$13,2)</f>
        <v>0</v>
      </c>
      <c r="G61" s="83">
        <f>ROUND('общие характеристики'!Z70*цены!D$13,2)</f>
        <v>0</v>
      </c>
      <c r="H61" s="83">
        <f>ROUND('общие характеристики'!AA70*цены!E$13,2)</f>
        <v>0</v>
      </c>
      <c r="I61" s="84">
        <f>ROUND('общие характеристики'!AB70*цены!F$13,2)</f>
        <v>0</v>
      </c>
      <c r="K61" s="59">
        <v>54</v>
      </c>
      <c r="L61" s="83">
        <f>ROUND('общие характеристики'!AC70*цены!D$20,2)</f>
        <v>0</v>
      </c>
      <c r="M61" s="83">
        <f>ROUND('общие характеристики'!AD70*цены!E$20,2)</f>
        <v>0</v>
      </c>
      <c r="N61" s="83">
        <f>ROUND('общие характеристики'!AE70*цены!F$20,2)</f>
        <v>0</v>
      </c>
      <c r="O61" s="83">
        <f>ROUND('общие характеристики'!AF70*цены!G$20,2)</f>
        <v>0</v>
      </c>
    </row>
    <row r="62" spans="2:15" ht="15">
      <c r="B62" s="12">
        <v>55</v>
      </c>
      <c r="C62" s="37">
        <f t="shared" si="0"/>
        <v>0</v>
      </c>
      <c r="E62" s="12">
        <v>55</v>
      </c>
      <c r="F62" s="83">
        <f>ROUND('общие характеристики'!Y71*цены!C$13,2)</f>
        <v>0</v>
      </c>
      <c r="G62" s="83">
        <f>ROUND('общие характеристики'!Z71*цены!D$13,2)</f>
        <v>0</v>
      </c>
      <c r="H62" s="83">
        <f>ROUND('общие характеристики'!AA71*цены!E$13,2)</f>
        <v>0</v>
      </c>
      <c r="I62" s="84">
        <f>ROUND('общие характеристики'!AB71*цены!F$13,2)</f>
        <v>0</v>
      </c>
      <c r="K62" s="59">
        <v>55</v>
      </c>
      <c r="L62" s="83">
        <f>ROUND('общие характеристики'!AC71*цены!D$20,2)</f>
        <v>0</v>
      </c>
      <c r="M62" s="83">
        <f>ROUND('общие характеристики'!AD71*цены!E$20,2)</f>
        <v>0</v>
      </c>
      <c r="N62" s="83">
        <f>ROUND('общие характеристики'!AE71*цены!F$20,2)</f>
        <v>0</v>
      </c>
      <c r="O62" s="83">
        <f>ROUND('общие характеристики'!AF71*цены!G$20,2)</f>
        <v>0</v>
      </c>
    </row>
    <row r="63" spans="2:15" ht="15">
      <c r="B63" s="12">
        <v>56</v>
      </c>
      <c r="C63" s="37">
        <f t="shared" si="0"/>
        <v>0</v>
      </c>
      <c r="E63" s="12">
        <v>56</v>
      </c>
      <c r="F63" s="83">
        <f>ROUND('общие характеристики'!Y72*цены!C$13,2)</f>
        <v>0</v>
      </c>
      <c r="G63" s="83">
        <f>ROUND('общие характеристики'!Z72*цены!D$13,2)</f>
        <v>0</v>
      </c>
      <c r="H63" s="83">
        <f>ROUND('общие характеристики'!AA72*цены!E$13,2)</f>
        <v>0</v>
      </c>
      <c r="I63" s="84">
        <f>ROUND('общие характеристики'!AB72*цены!F$13,2)</f>
        <v>0</v>
      </c>
      <c r="K63" s="59">
        <v>56</v>
      </c>
      <c r="L63" s="83">
        <f>ROUND('общие характеристики'!AC72*цены!D$20,2)</f>
        <v>0</v>
      </c>
      <c r="M63" s="83">
        <f>ROUND('общие характеристики'!AD72*цены!E$20,2)</f>
        <v>0</v>
      </c>
      <c r="N63" s="83">
        <f>ROUND('общие характеристики'!AE72*цены!F$20,2)</f>
        <v>0</v>
      </c>
      <c r="O63" s="83">
        <f>ROUND('общие характеристики'!AF72*цены!G$20,2)</f>
        <v>0</v>
      </c>
    </row>
    <row r="64" spans="2:15" ht="15">
      <c r="B64" s="12">
        <v>57</v>
      </c>
      <c r="C64" s="37">
        <f t="shared" si="0"/>
        <v>0</v>
      </c>
      <c r="E64" s="12">
        <v>57</v>
      </c>
      <c r="F64" s="83">
        <f>ROUND('общие характеристики'!Y73*цены!C$13,2)</f>
        <v>0</v>
      </c>
      <c r="G64" s="83">
        <f>ROUND('общие характеристики'!Z73*цены!D$13,2)</f>
        <v>0</v>
      </c>
      <c r="H64" s="83">
        <f>ROUND('общие характеристики'!AA73*цены!E$13,2)</f>
        <v>0</v>
      </c>
      <c r="I64" s="84">
        <f>ROUND('общие характеристики'!AB73*цены!F$13,2)</f>
        <v>0</v>
      </c>
      <c r="K64" s="59">
        <v>57</v>
      </c>
      <c r="L64" s="83">
        <f>ROUND('общие характеристики'!AC73*цены!D$20,2)</f>
        <v>0</v>
      </c>
      <c r="M64" s="83">
        <f>ROUND('общие характеристики'!AD73*цены!E$20,2)</f>
        <v>0</v>
      </c>
      <c r="N64" s="83">
        <f>ROUND('общие характеристики'!AE73*цены!F$20,2)</f>
        <v>0</v>
      </c>
      <c r="O64" s="83">
        <f>ROUND('общие характеристики'!AF73*цены!G$20,2)</f>
        <v>0</v>
      </c>
    </row>
    <row r="65" spans="2:15" ht="15">
      <c r="B65" s="12">
        <v>58</v>
      </c>
      <c r="C65" s="37">
        <f t="shared" si="0"/>
        <v>0</v>
      </c>
      <c r="E65" s="12">
        <v>58</v>
      </c>
      <c r="F65" s="83">
        <f>ROUND('общие характеристики'!Y74*цены!C$13,2)</f>
        <v>0</v>
      </c>
      <c r="G65" s="83">
        <f>ROUND('общие характеристики'!Z74*цены!D$13,2)</f>
        <v>0</v>
      </c>
      <c r="H65" s="83">
        <f>ROUND('общие характеристики'!AA74*цены!E$13,2)</f>
        <v>0</v>
      </c>
      <c r="I65" s="84">
        <f>ROUND('общие характеристики'!AB74*цены!F$13,2)</f>
        <v>0</v>
      </c>
      <c r="K65" s="59">
        <v>58</v>
      </c>
      <c r="L65" s="83">
        <f>ROUND('общие характеристики'!AC74*цены!D$20,2)</f>
        <v>0</v>
      </c>
      <c r="M65" s="83">
        <f>ROUND('общие характеристики'!AD74*цены!E$20,2)</f>
        <v>0</v>
      </c>
      <c r="N65" s="83">
        <f>ROUND('общие характеристики'!AE74*цены!F$20,2)</f>
        <v>0</v>
      </c>
      <c r="O65" s="83">
        <f>ROUND('общие характеристики'!AF74*цены!G$20,2)</f>
        <v>0</v>
      </c>
    </row>
    <row r="66" spans="2:15" ht="15">
      <c r="B66" s="12">
        <v>59</v>
      </c>
      <c r="C66" s="37">
        <f t="shared" si="0"/>
        <v>0</v>
      </c>
      <c r="E66" s="12">
        <v>59</v>
      </c>
      <c r="F66" s="83">
        <f>ROUND('общие характеристики'!Y75*цены!C$13,2)</f>
        <v>0</v>
      </c>
      <c r="G66" s="83">
        <f>ROUND('общие характеристики'!Z75*цены!D$13,2)</f>
        <v>0</v>
      </c>
      <c r="H66" s="83">
        <f>ROUND('общие характеристики'!AA75*цены!E$13,2)</f>
        <v>0</v>
      </c>
      <c r="I66" s="84">
        <f>ROUND('общие характеристики'!AB75*цены!F$13,2)</f>
        <v>0</v>
      </c>
      <c r="K66" s="59">
        <v>59</v>
      </c>
      <c r="L66" s="83">
        <f>ROUND('общие характеристики'!AC75*цены!D$20,2)</f>
        <v>0</v>
      </c>
      <c r="M66" s="83">
        <f>ROUND('общие характеристики'!AD75*цены!E$20,2)</f>
        <v>0</v>
      </c>
      <c r="N66" s="83">
        <f>ROUND('общие характеристики'!AE75*цены!F$20,2)</f>
        <v>0</v>
      </c>
      <c r="O66" s="83">
        <f>ROUND('общие характеристики'!AF75*цены!G$20,2)</f>
        <v>0</v>
      </c>
    </row>
    <row r="67" spans="2:15" ht="15">
      <c r="B67" s="12">
        <v>60</v>
      </c>
      <c r="C67" s="37">
        <f t="shared" si="0"/>
        <v>0</v>
      </c>
      <c r="E67" s="12">
        <v>60</v>
      </c>
      <c r="F67" s="83">
        <f>ROUND('общие характеристики'!Y76*цены!C$13,2)</f>
        <v>0</v>
      </c>
      <c r="G67" s="83">
        <f>ROUND('общие характеристики'!Z76*цены!D$13,2)</f>
        <v>0</v>
      </c>
      <c r="H67" s="83">
        <f>ROUND('общие характеристики'!AA76*цены!E$13,2)</f>
        <v>0</v>
      </c>
      <c r="I67" s="84">
        <f>ROUND('общие характеристики'!AB76*цены!F$13,2)</f>
        <v>0</v>
      </c>
      <c r="K67" s="59">
        <v>60</v>
      </c>
      <c r="L67" s="83">
        <f>ROUND('общие характеристики'!AC76*цены!D$20,2)</f>
        <v>0</v>
      </c>
      <c r="M67" s="83">
        <f>ROUND('общие характеристики'!AD76*цены!E$20,2)</f>
        <v>0</v>
      </c>
      <c r="N67" s="83">
        <f>ROUND('общие характеристики'!AE76*цены!F$20,2)</f>
        <v>0</v>
      </c>
      <c r="O67" s="83">
        <f>ROUND('общие характеристики'!AF76*цены!G$20,2)</f>
        <v>0</v>
      </c>
    </row>
    <row r="68" spans="2:15" ht="15">
      <c r="B68" s="12">
        <v>61</v>
      </c>
      <c r="C68" s="37">
        <f t="shared" si="0"/>
        <v>0</v>
      </c>
      <c r="E68" s="12">
        <v>61</v>
      </c>
      <c r="F68" s="83">
        <f>ROUND('общие характеристики'!Y77*цены!C$13,2)</f>
        <v>0</v>
      </c>
      <c r="G68" s="83">
        <f>ROUND('общие характеристики'!Z77*цены!D$13,2)</f>
        <v>0</v>
      </c>
      <c r="H68" s="83">
        <f>ROUND('общие характеристики'!AA77*цены!E$13,2)</f>
        <v>0</v>
      </c>
      <c r="I68" s="84">
        <f>ROUND('общие характеристики'!AB77*цены!F$13,2)</f>
        <v>0</v>
      </c>
      <c r="K68" s="59">
        <v>61</v>
      </c>
      <c r="L68" s="83">
        <f>ROUND('общие характеристики'!AC77*цены!D$20,2)</f>
        <v>0</v>
      </c>
      <c r="M68" s="83">
        <f>ROUND('общие характеристики'!AD77*цены!E$20,2)</f>
        <v>0</v>
      </c>
      <c r="N68" s="83">
        <f>ROUND('общие характеристики'!AE77*цены!F$20,2)</f>
        <v>0</v>
      </c>
      <c r="O68" s="83">
        <f>ROUND('общие характеристики'!AF77*цены!G$20,2)</f>
        <v>0</v>
      </c>
    </row>
    <row r="69" spans="2:15" ht="15">
      <c r="B69" s="12">
        <v>62</v>
      </c>
      <c r="C69" s="37">
        <f t="shared" si="0"/>
        <v>0</v>
      </c>
      <c r="E69" s="12">
        <v>62</v>
      </c>
      <c r="F69" s="83">
        <f>ROUND('общие характеристики'!Y78*цены!C$13,2)</f>
        <v>0</v>
      </c>
      <c r="G69" s="83">
        <f>ROUND('общие характеристики'!Z78*цены!D$13,2)</f>
        <v>0</v>
      </c>
      <c r="H69" s="83">
        <f>ROUND('общие характеристики'!AA78*цены!E$13,2)</f>
        <v>0</v>
      </c>
      <c r="I69" s="84">
        <f>ROUND('общие характеристики'!AB78*цены!F$13,2)</f>
        <v>0</v>
      </c>
      <c r="K69" s="59">
        <v>62</v>
      </c>
      <c r="L69" s="83">
        <f>ROUND('общие характеристики'!AC78*цены!D$20,2)</f>
        <v>0</v>
      </c>
      <c r="M69" s="83">
        <f>ROUND('общие характеристики'!AD78*цены!E$20,2)</f>
        <v>0</v>
      </c>
      <c r="N69" s="83">
        <f>ROUND('общие характеристики'!AE78*цены!F$20,2)</f>
        <v>0</v>
      </c>
      <c r="O69" s="83">
        <f>ROUND('общие характеристики'!AF78*цены!G$20,2)</f>
        <v>0</v>
      </c>
    </row>
    <row r="70" spans="2:15" ht="15">
      <c r="B70" s="12">
        <v>63</v>
      </c>
      <c r="C70" s="37">
        <f t="shared" si="0"/>
        <v>0</v>
      </c>
      <c r="E70" s="12">
        <v>63</v>
      </c>
      <c r="F70" s="83">
        <f>ROUND('общие характеристики'!Y79*цены!C$13,2)</f>
        <v>0</v>
      </c>
      <c r="G70" s="83">
        <f>ROUND('общие характеристики'!Z79*цены!D$13,2)</f>
        <v>0</v>
      </c>
      <c r="H70" s="83">
        <f>ROUND('общие характеристики'!AA79*цены!E$13,2)</f>
        <v>0</v>
      </c>
      <c r="I70" s="84">
        <f>ROUND('общие характеристики'!AB79*цены!F$13,2)</f>
        <v>0</v>
      </c>
      <c r="K70" s="59">
        <v>63</v>
      </c>
      <c r="L70" s="83">
        <f>ROUND('общие характеристики'!AC79*цены!D$20,2)</f>
        <v>0</v>
      </c>
      <c r="M70" s="83">
        <f>ROUND('общие характеристики'!AD79*цены!E$20,2)</f>
        <v>0</v>
      </c>
      <c r="N70" s="83">
        <f>ROUND('общие характеристики'!AE79*цены!F$20,2)</f>
        <v>0</v>
      </c>
      <c r="O70" s="83">
        <f>ROUND('общие характеристики'!AF79*цены!G$20,2)</f>
        <v>0</v>
      </c>
    </row>
    <row r="71" spans="2:15" ht="15">
      <c r="B71" s="12">
        <v>64</v>
      </c>
      <c r="C71" s="37">
        <f t="shared" si="0"/>
        <v>0</v>
      </c>
      <c r="E71" s="12">
        <v>64</v>
      </c>
      <c r="F71" s="83">
        <f>ROUND('общие характеристики'!Y80*цены!C$13,2)</f>
        <v>0</v>
      </c>
      <c r="G71" s="83">
        <f>ROUND('общие характеристики'!Z80*цены!D$13,2)</f>
        <v>0</v>
      </c>
      <c r="H71" s="83">
        <f>ROUND('общие характеристики'!AA80*цены!E$13,2)</f>
        <v>0</v>
      </c>
      <c r="I71" s="84">
        <f>ROUND('общие характеристики'!AB80*цены!F$13,2)</f>
        <v>0</v>
      </c>
      <c r="K71" s="59">
        <v>64</v>
      </c>
      <c r="L71" s="83">
        <f>ROUND('общие характеристики'!AC80*цены!D$20,2)</f>
        <v>0</v>
      </c>
      <c r="M71" s="83">
        <f>ROUND('общие характеристики'!AD80*цены!E$20,2)</f>
        <v>0</v>
      </c>
      <c r="N71" s="83">
        <f>ROUND('общие характеристики'!AE80*цены!F$20,2)</f>
        <v>0</v>
      </c>
      <c r="O71" s="83">
        <f>ROUND('общие характеристики'!AF80*цены!G$20,2)</f>
        <v>0</v>
      </c>
    </row>
    <row r="72" spans="2:15" ht="15">
      <c r="B72" s="12">
        <v>65</v>
      </c>
      <c r="C72" s="37">
        <f t="shared" si="0"/>
        <v>0</v>
      </c>
      <c r="E72" s="12">
        <v>65</v>
      </c>
      <c r="F72" s="83">
        <f>ROUND('общие характеристики'!Y81*цены!C$13,2)</f>
        <v>0</v>
      </c>
      <c r="G72" s="83">
        <f>ROUND('общие характеристики'!Z81*цены!D$13,2)</f>
        <v>0</v>
      </c>
      <c r="H72" s="83">
        <f>ROUND('общие характеристики'!AA81*цены!E$13,2)</f>
        <v>0</v>
      </c>
      <c r="I72" s="84">
        <f>ROUND('общие характеристики'!AB81*цены!F$13,2)</f>
        <v>0</v>
      </c>
      <c r="K72" s="59">
        <v>65</v>
      </c>
      <c r="L72" s="83">
        <f>ROUND('общие характеристики'!AC81*цены!D$20,2)</f>
        <v>0</v>
      </c>
      <c r="M72" s="83">
        <f>ROUND('общие характеристики'!AD81*цены!E$20,2)</f>
        <v>0</v>
      </c>
      <c r="N72" s="83">
        <f>ROUND('общие характеристики'!AE81*цены!F$20,2)</f>
        <v>0</v>
      </c>
      <c r="O72" s="83">
        <f>ROUND('общие характеристики'!AF81*цены!G$20,2)</f>
        <v>0</v>
      </c>
    </row>
    <row r="73" spans="2:15" ht="15">
      <c r="B73" s="12">
        <v>66</v>
      </c>
      <c r="C73" s="37">
        <f aca="true" t="shared" si="1" ref="C73:C106">F73+G73+H73+I73+L73+M73+N73+O73</f>
        <v>0</v>
      </c>
      <c r="E73" s="12">
        <v>66</v>
      </c>
      <c r="F73" s="83">
        <f>ROUND('общие характеристики'!Y82*цены!C$13,2)</f>
        <v>0</v>
      </c>
      <c r="G73" s="83">
        <f>ROUND('общие характеристики'!Z82*цены!D$13,2)</f>
        <v>0</v>
      </c>
      <c r="H73" s="83">
        <f>ROUND('общие характеристики'!AA82*цены!E$13,2)</f>
        <v>0</v>
      </c>
      <c r="I73" s="84">
        <f>ROUND('общие характеристики'!AB82*цены!F$13,2)</f>
        <v>0</v>
      </c>
      <c r="K73" s="59">
        <v>66</v>
      </c>
      <c r="L73" s="83">
        <f>ROUND('общие характеристики'!AC82*цены!D$20,2)</f>
        <v>0</v>
      </c>
      <c r="M73" s="83">
        <f>ROUND('общие характеристики'!AD82*цены!E$20,2)</f>
        <v>0</v>
      </c>
      <c r="N73" s="83">
        <f>ROUND('общие характеристики'!AE82*цены!F$20,2)</f>
        <v>0</v>
      </c>
      <c r="O73" s="83">
        <f>ROUND('общие характеристики'!AF82*цены!G$20,2)</f>
        <v>0</v>
      </c>
    </row>
    <row r="74" spans="2:15" ht="15">
      <c r="B74" s="12">
        <v>67</v>
      </c>
      <c r="C74" s="37">
        <f t="shared" si="1"/>
        <v>0</v>
      </c>
      <c r="E74" s="12">
        <v>67</v>
      </c>
      <c r="F74" s="83">
        <f>ROUND('общие характеристики'!Y83*цены!C$13,2)</f>
        <v>0</v>
      </c>
      <c r="G74" s="83">
        <f>ROUND('общие характеристики'!Z83*цены!D$13,2)</f>
        <v>0</v>
      </c>
      <c r="H74" s="83">
        <f>ROUND('общие характеристики'!AA83*цены!E$13,2)</f>
        <v>0</v>
      </c>
      <c r="I74" s="84">
        <f>ROUND('общие характеристики'!AB83*цены!F$13,2)</f>
        <v>0</v>
      </c>
      <c r="K74" s="59">
        <v>67</v>
      </c>
      <c r="L74" s="83">
        <f>ROUND('общие характеристики'!AC83*цены!D$20,2)</f>
        <v>0</v>
      </c>
      <c r="M74" s="83">
        <f>ROUND('общие характеристики'!AD83*цены!E$20,2)</f>
        <v>0</v>
      </c>
      <c r="N74" s="83">
        <f>ROUND('общие характеристики'!AE83*цены!F$20,2)</f>
        <v>0</v>
      </c>
      <c r="O74" s="83">
        <f>ROUND('общие характеристики'!AF83*цены!G$20,2)</f>
        <v>0</v>
      </c>
    </row>
    <row r="75" spans="2:15" ht="15">
      <c r="B75" s="12">
        <v>68</v>
      </c>
      <c r="C75" s="37">
        <f t="shared" si="1"/>
        <v>0</v>
      </c>
      <c r="E75" s="12">
        <v>68</v>
      </c>
      <c r="F75" s="83">
        <f>ROUND('общие характеристики'!Y84*цены!C$13,2)</f>
        <v>0</v>
      </c>
      <c r="G75" s="83">
        <f>ROUND('общие характеристики'!Z84*цены!D$13,2)</f>
        <v>0</v>
      </c>
      <c r="H75" s="83">
        <f>ROUND('общие характеристики'!AA84*цены!E$13,2)</f>
        <v>0</v>
      </c>
      <c r="I75" s="84">
        <f>ROUND('общие характеристики'!AB84*цены!F$13,2)</f>
        <v>0</v>
      </c>
      <c r="K75" s="59">
        <v>68</v>
      </c>
      <c r="L75" s="83">
        <f>ROUND('общие характеристики'!AC84*цены!D$20,2)</f>
        <v>0</v>
      </c>
      <c r="M75" s="83">
        <f>ROUND('общие характеристики'!AD84*цены!E$20,2)</f>
        <v>0</v>
      </c>
      <c r="N75" s="83">
        <f>ROUND('общие характеристики'!AE84*цены!F$20,2)</f>
        <v>0</v>
      </c>
      <c r="O75" s="83">
        <f>ROUND('общие характеристики'!AF84*цены!G$20,2)</f>
        <v>0</v>
      </c>
    </row>
    <row r="76" spans="2:15" ht="15">
      <c r="B76" s="12">
        <v>69</v>
      </c>
      <c r="C76" s="37">
        <f t="shared" si="1"/>
        <v>0</v>
      </c>
      <c r="E76" s="12">
        <v>69</v>
      </c>
      <c r="F76" s="83">
        <f>ROUND('общие характеристики'!Y85*цены!C$13,2)</f>
        <v>0</v>
      </c>
      <c r="G76" s="83">
        <f>ROUND('общие характеристики'!Z85*цены!D$13,2)</f>
        <v>0</v>
      </c>
      <c r="H76" s="83">
        <f>ROUND('общие характеристики'!AA85*цены!E$13,2)</f>
        <v>0</v>
      </c>
      <c r="I76" s="84">
        <f>ROUND('общие характеристики'!AB85*цены!F$13,2)</f>
        <v>0</v>
      </c>
      <c r="K76" s="59">
        <v>69</v>
      </c>
      <c r="L76" s="83">
        <f>ROUND('общие характеристики'!AC85*цены!D$20,2)</f>
        <v>0</v>
      </c>
      <c r="M76" s="83">
        <f>ROUND('общие характеристики'!AD85*цены!E$20,2)</f>
        <v>0</v>
      </c>
      <c r="N76" s="83">
        <f>ROUND('общие характеристики'!AE85*цены!F$20,2)</f>
        <v>0</v>
      </c>
      <c r="O76" s="83">
        <f>ROUND('общие характеристики'!AF85*цены!G$20,2)</f>
        <v>0</v>
      </c>
    </row>
    <row r="77" spans="2:15" ht="15">
      <c r="B77" s="12">
        <v>70</v>
      </c>
      <c r="C77" s="37">
        <f t="shared" si="1"/>
        <v>0</v>
      </c>
      <c r="E77" s="12">
        <v>70</v>
      </c>
      <c r="F77" s="83">
        <f>ROUND('общие характеристики'!Y86*цены!C$13,2)</f>
        <v>0</v>
      </c>
      <c r="G77" s="83">
        <f>ROUND('общие характеристики'!Z86*цены!D$13,2)</f>
        <v>0</v>
      </c>
      <c r="H77" s="83">
        <f>ROUND('общие характеристики'!AA86*цены!E$13,2)</f>
        <v>0</v>
      </c>
      <c r="I77" s="84">
        <f>ROUND('общие характеристики'!AB86*цены!F$13,2)</f>
        <v>0</v>
      </c>
      <c r="K77" s="59">
        <v>70</v>
      </c>
      <c r="L77" s="83">
        <f>ROUND('общие характеристики'!AC86*цены!D$20,2)</f>
        <v>0</v>
      </c>
      <c r="M77" s="83">
        <f>ROUND('общие характеристики'!AD86*цены!E$20,2)</f>
        <v>0</v>
      </c>
      <c r="N77" s="83">
        <f>ROUND('общие характеристики'!AE86*цены!F$20,2)</f>
        <v>0</v>
      </c>
      <c r="O77" s="83">
        <f>ROUND('общие характеристики'!AF86*цены!G$20,2)</f>
        <v>0</v>
      </c>
    </row>
    <row r="78" spans="2:15" ht="15">
      <c r="B78" s="12">
        <v>71</v>
      </c>
      <c r="C78" s="37">
        <f t="shared" si="1"/>
        <v>0</v>
      </c>
      <c r="E78" s="12">
        <v>71</v>
      </c>
      <c r="F78" s="83">
        <f>ROUND('общие характеристики'!Y87*цены!C$13,2)</f>
        <v>0</v>
      </c>
      <c r="G78" s="83">
        <f>ROUND('общие характеристики'!Z87*цены!D$13,2)</f>
        <v>0</v>
      </c>
      <c r="H78" s="83">
        <f>ROUND('общие характеристики'!AA87*цены!E$13,2)</f>
        <v>0</v>
      </c>
      <c r="I78" s="84">
        <f>ROUND('общие характеристики'!AB87*цены!F$13,2)</f>
        <v>0</v>
      </c>
      <c r="K78" s="59">
        <v>71</v>
      </c>
      <c r="L78" s="83">
        <f>ROUND('общие характеристики'!AC87*цены!D$20,2)</f>
        <v>0</v>
      </c>
      <c r="M78" s="83">
        <f>ROUND('общие характеристики'!AD87*цены!E$20,2)</f>
        <v>0</v>
      </c>
      <c r="N78" s="83">
        <f>ROUND('общие характеристики'!AE87*цены!F$20,2)</f>
        <v>0</v>
      </c>
      <c r="O78" s="83">
        <f>ROUND('общие характеристики'!AF87*цены!G$20,2)</f>
        <v>0</v>
      </c>
    </row>
    <row r="79" spans="2:15" ht="15">
      <c r="B79" s="12">
        <v>72</v>
      </c>
      <c r="C79" s="37">
        <f t="shared" si="1"/>
        <v>0</v>
      </c>
      <c r="E79" s="12">
        <v>72</v>
      </c>
      <c r="F79" s="83">
        <f>ROUND('общие характеристики'!Y88*цены!C$13,2)</f>
        <v>0</v>
      </c>
      <c r="G79" s="83">
        <f>ROUND('общие характеристики'!Z88*цены!D$13,2)</f>
        <v>0</v>
      </c>
      <c r="H79" s="83">
        <f>ROUND('общие характеристики'!AA88*цены!E$13,2)</f>
        <v>0</v>
      </c>
      <c r="I79" s="84">
        <f>ROUND('общие характеристики'!AB88*цены!F$13,2)</f>
        <v>0</v>
      </c>
      <c r="K79" s="59">
        <v>72</v>
      </c>
      <c r="L79" s="83">
        <f>ROUND('общие характеристики'!AC88*цены!D$20,2)</f>
        <v>0</v>
      </c>
      <c r="M79" s="83">
        <f>ROUND('общие характеристики'!AD88*цены!E$20,2)</f>
        <v>0</v>
      </c>
      <c r="N79" s="83">
        <f>ROUND('общие характеристики'!AE88*цены!F$20,2)</f>
        <v>0</v>
      </c>
      <c r="O79" s="83">
        <f>ROUND('общие характеристики'!AF88*цены!G$20,2)</f>
        <v>0</v>
      </c>
    </row>
    <row r="80" spans="2:15" ht="15">
      <c r="B80" s="12">
        <v>73</v>
      </c>
      <c r="C80" s="37">
        <f t="shared" si="1"/>
        <v>0</v>
      </c>
      <c r="E80" s="12">
        <v>73</v>
      </c>
      <c r="F80" s="83">
        <f>ROUND('общие характеристики'!Y89*цены!C$13,2)</f>
        <v>0</v>
      </c>
      <c r="G80" s="83">
        <f>ROUND('общие характеристики'!Z89*цены!D$13,2)</f>
        <v>0</v>
      </c>
      <c r="H80" s="83">
        <f>ROUND('общие характеристики'!AA89*цены!E$13,2)</f>
        <v>0</v>
      </c>
      <c r="I80" s="84">
        <f>ROUND('общие характеристики'!AB89*цены!F$13,2)</f>
        <v>0</v>
      </c>
      <c r="K80" s="59">
        <v>73</v>
      </c>
      <c r="L80" s="83">
        <f>ROUND('общие характеристики'!AC89*цены!D$20,2)</f>
        <v>0</v>
      </c>
      <c r="M80" s="83">
        <f>ROUND('общие характеристики'!AD89*цены!E$20,2)</f>
        <v>0</v>
      </c>
      <c r="N80" s="83">
        <f>ROUND('общие характеристики'!AE89*цены!F$20,2)</f>
        <v>0</v>
      </c>
      <c r="O80" s="83">
        <f>ROUND('общие характеристики'!AF89*цены!G$20,2)</f>
        <v>0</v>
      </c>
    </row>
    <row r="81" spans="2:15" ht="15">
      <c r="B81" s="12">
        <v>74</v>
      </c>
      <c r="C81" s="37">
        <f t="shared" si="1"/>
        <v>0</v>
      </c>
      <c r="E81" s="12">
        <v>74</v>
      </c>
      <c r="F81" s="83">
        <f>ROUND('общие характеристики'!Y90*цены!C$13,2)</f>
        <v>0</v>
      </c>
      <c r="G81" s="83">
        <f>ROUND('общие характеристики'!Z90*цены!D$13,2)</f>
        <v>0</v>
      </c>
      <c r="H81" s="83">
        <f>ROUND('общие характеристики'!AA90*цены!E$13,2)</f>
        <v>0</v>
      </c>
      <c r="I81" s="84">
        <f>ROUND('общие характеристики'!AB90*цены!F$13,2)</f>
        <v>0</v>
      </c>
      <c r="K81" s="59">
        <v>74</v>
      </c>
      <c r="L81" s="83">
        <f>ROUND('общие характеристики'!AC90*цены!D$20,2)</f>
        <v>0</v>
      </c>
      <c r="M81" s="83">
        <f>ROUND('общие характеристики'!AD90*цены!E$20,2)</f>
        <v>0</v>
      </c>
      <c r="N81" s="83">
        <f>ROUND('общие характеристики'!AE90*цены!F$20,2)</f>
        <v>0</v>
      </c>
      <c r="O81" s="83">
        <f>ROUND('общие характеристики'!AF90*цены!G$20,2)</f>
        <v>0</v>
      </c>
    </row>
    <row r="82" spans="2:15" ht="15">
      <c r="B82" s="12">
        <v>75</v>
      </c>
      <c r="C82" s="37">
        <f t="shared" si="1"/>
        <v>0</v>
      </c>
      <c r="E82" s="12">
        <v>75</v>
      </c>
      <c r="F82" s="83">
        <f>ROUND('общие характеристики'!Y91*цены!C$13,2)</f>
        <v>0</v>
      </c>
      <c r="G82" s="83">
        <f>ROUND('общие характеристики'!Z91*цены!D$13,2)</f>
        <v>0</v>
      </c>
      <c r="H82" s="83">
        <f>ROUND('общие характеристики'!AA91*цены!E$13,2)</f>
        <v>0</v>
      </c>
      <c r="I82" s="84">
        <f>ROUND('общие характеристики'!AB91*цены!F$13,2)</f>
        <v>0</v>
      </c>
      <c r="K82" s="59">
        <v>75</v>
      </c>
      <c r="L82" s="83">
        <f>ROUND('общие характеристики'!AC91*цены!D$20,2)</f>
        <v>0</v>
      </c>
      <c r="M82" s="83">
        <f>ROUND('общие характеристики'!AD91*цены!E$20,2)</f>
        <v>0</v>
      </c>
      <c r="N82" s="83">
        <f>ROUND('общие характеристики'!AE91*цены!F$20,2)</f>
        <v>0</v>
      </c>
      <c r="O82" s="83">
        <f>ROUND('общие характеристики'!AF91*цены!G$20,2)</f>
        <v>0</v>
      </c>
    </row>
    <row r="83" spans="2:15" ht="15">
      <c r="B83" s="12">
        <v>76</v>
      </c>
      <c r="C83" s="37">
        <f t="shared" si="1"/>
        <v>0</v>
      </c>
      <c r="E83" s="12">
        <v>76</v>
      </c>
      <c r="F83" s="83">
        <f>ROUND('общие характеристики'!Y92*цены!C$13,2)</f>
        <v>0</v>
      </c>
      <c r="G83" s="83">
        <f>ROUND('общие характеристики'!Z92*цены!D$13,2)</f>
        <v>0</v>
      </c>
      <c r="H83" s="83">
        <f>ROUND('общие характеристики'!AA92*цены!E$13,2)</f>
        <v>0</v>
      </c>
      <c r="I83" s="84">
        <f>ROUND('общие характеристики'!AB92*цены!F$13,2)</f>
        <v>0</v>
      </c>
      <c r="K83" s="59">
        <v>76</v>
      </c>
      <c r="L83" s="83">
        <f>ROUND('общие характеристики'!AC92*цены!D$20,2)</f>
        <v>0</v>
      </c>
      <c r="M83" s="83">
        <f>ROUND('общие характеристики'!AD92*цены!E$20,2)</f>
        <v>0</v>
      </c>
      <c r="N83" s="83">
        <f>ROUND('общие характеристики'!AE92*цены!F$20,2)</f>
        <v>0</v>
      </c>
      <c r="O83" s="83">
        <f>ROUND('общие характеристики'!AF92*цены!G$20,2)</f>
        <v>0</v>
      </c>
    </row>
    <row r="84" spans="2:15" ht="15">
      <c r="B84" s="12">
        <v>77</v>
      </c>
      <c r="C84" s="37">
        <f t="shared" si="1"/>
        <v>0</v>
      </c>
      <c r="E84" s="12">
        <v>77</v>
      </c>
      <c r="F84" s="83">
        <f>ROUND('общие характеристики'!Y93*цены!C$13,2)</f>
        <v>0</v>
      </c>
      <c r="G84" s="83">
        <f>ROUND('общие характеристики'!Z93*цены!D$13,2)</f>
        <v>0</v>
      </c>
      <c r="H84" s="83">
        <f>ROUND('общие характеристики'!AA93*цены!E$13,2)</f>
        <v>0</v>
      </c>
      <c r="I84" s="84">
        <f>ROUND('общие характеристики'!AB93*цены!F$13,2)</f>
        <v>0</v>
      </c>
      <c r="K84" s="59">
        <v>77</v>
      </c>
      <c r="L84" s="83">
        <f>ROUND('общие характеристики'!AC93*цены!D$20,2)</f>
        <v>0</v>
      </c>
      <c r="M84" s="83">
        <f>ROUND('общие характеристики'!AD93*цены!E$20,2)</f>
        <v>0</v>
      </c>
      <c r="N84" s="83">
        <f>ROUND('общие характеристики'!AE93*цены!F$20,2)</f>
        <v>0</v>
      </c>
      <c r="O84" s="83">
        <f>ROUND('общие характеристики'!AF93*цены!G$20,2)</f>
        <v>0</v>
      </c>
    </row>
    <row r="85" spans="2:15" ht="15">
      <c r="B85" s="12">
        <v>78</v>
      </c>
      <c r="C85" s="37">
        <f t="shared" si="1"/>
        <v>0</v>
      </c>
      <c r="E85" s="12">
        <v>78</v>
      </c>
      <c r="F85" s="83">
        <f>ROUND('общие характеристики'!Y94*цены!C$13,2)</f>
        <v>0</v>
      </c>
      <c r="G85" s="83">
        <f>ROUND('общие характеристики'!Z94*цены!D$13,2)</f>
        <v>0</v>
      </c>
      <c r="H85" s="83">
        <f>ROUND('общие характеристики'!AA94*цены!E$13,2)</f>
        <v>0</v>
      </c>
      <c r="I85" s="84">
        <f>ROUND('общие характеристики'!AB94*цены!F$13,2)</f>
        <v>0</v>
      </c>
      <c r="K85" s="59">
        <v>78</v>
      </c>
      <c r="L85" s="83">
        <f>ROUND('общие характеристики'!AC94*цены!D$20,2)</f>
        <v>0</v>
      </c>
      <c r="M85" s="83">
        <f>ROUND('общие характеристики'!AD94*цены!E$20,2)</f>
        <v>0</v>
      </c>
      <c r="N85" s="83">
        <f>ROUND('общие характеристики'!AE94*цены!F$20,2)</f>
        <v>0</v>
      </c>
      <c r="O85" s="83">
        <f>ROUND('общие характеристики'!AF94*цены!G$20,2)</f>
        <v>0</v>
      </c>
    </row>
    <row r="86" spans="2:15" ht="15">
      <c r="B86" s="12">
        <v>79</v>
      </c>
      <c r="C86" s="37">
        <f t="shared" si="1"/>
        <v>0</v>
      </c>
      <c r="E86" s="12">
        <v>79</v>
      </c>
      <c r="F86" s="83">
        <f>ROUND('общие характеристики'!Y95*цены!C$13,2)</f>
        <v>0</v>
      </c>
      <c r="G86" s="83">
        <f>ROUND('общие характеристики'!Z95*цены!D$13,2)</f>
        <v>0</v>
      </c>
      <c r="H86" s="83">
        <f>ROUND('общие характеристики'!AA95*цены!E$13,2)</f>
        <v>0</v>
      </c>
      <c r="I86" s="84">
        <f>ROUND('общие характеристики'!AB95*цены!F$13,2)</f>
        <v>0</v>
      </c>
      <c r="K86" s="59">
        <v>79</v>
      </c>
      <c r="L86" s="83">
        <f>ROUND('общие характеристики'!AC95*цены!D$20,2)</f>
        <v>0</v>
      </c>
      <c r="M86" s="83">
        <f>ROUND('общие характеристики'!AD95*цены!E$20,2)</f>
        <v>0</v>
      </c>
      <c r="N86" s="83">
        <f>ROUND('общие характеристики'!AE95*цены!F$20,2)</f>
        <v>0</v>
      </c>
      <c r="O86" s="83">
        <f>ROUND('общие характеристики'!AF95*цены!G$20,2)</f>
        <v>0</v>
      </c>
    </row>
    <row r="87" spans="2:15" ht="15">
      <c r="B87" s="12">
        <v>80</v>
      </c>
      <c r="C87" s="37">
        <f t="shared" si="1"/>
        <v>0</v>
      </c>
      <c r="E87" s="12">
        <v>80</v>
      </c>
      <c r="F87" s="83">
        <f>ROUND('общие характеристики'!Y96*цены!C$13,2)</f>
        <v>0</v>
      </c>
      <c r="G87" s="83">
        <f>ROUND('общие характеристики'!Z96*цены!D$13,2)</f>
        <v>0</v>
      </c>
      <c r="H87" s="83">
        <f>ROUND('общие характеристики'!AA96*цены!E$13,2)</f>
        <v>0</v>
      </c>
      <c r="I87" s="84">
        <f>ROUND('общие характеристики'!AB96*цены!F$13,2)</f>
        <v>0</v>
      </c>
      <c r="K87" s="59">
        <v>80</v>
      </c>
      <c r="L87" s="83">
        <f>ROUND('общие характеристики'!AC96*цены!D$20,2)</f>
        <v>0</v>
      </c>
      <c r="M87" s="83">
        <f>ROUND('общие характеристики'!AD96*цены!E$20,2)</f>
        <v>0</v>
      </c>
      <c r="N87" s="83">
        <f>ROUND('общие характеристики'!AE96*цены!F$20,2)</f>
        <v>0</v>
      </c>
      <c r="O87" s="83">
        <f>ROUND('общие характеристики'!AF96*цены!G$20,2)</f>
        <v>0</v>
      </c>
    </row>
    <row r="88" spans="2:15" ht="15">
      <c r="B88" s="12">
        <v>81</v>
      </c>
      <c r="C88" s="37">
        <f t="shared" si="1"/>
        <v>0</v>
      </c>
      <c r="E88" s="12">
        <v>81</v>
      </c>
      <c r="F88" s="83">
        <f>ROUND('общие характеристики'!Y97*цены!C$13,2)</f>
        <v>0</v>
      </c>
      <c r="G88" s="83">
        <f>ROUND('общие характеристики'!Z97*цены!D$13,2)</f>
        <v>0</v>
      </c>
      <c r="H88" s="83">
        <f>ROUND('общие характеристики'!AA97*цены!E$13,2)</f>
        <v>0</v>
      </c>
      <c r="I88" s="84">
        <f>ROUND('общие характеристики'!AB97*цены!F$13,2)</f>
        <v>0</v>
      </c>
      <c r="K88" s="59">
        <v>81</v>
      </c>
      <c r="L88" s="83">
        <f>ROUND('общие характеристики'!AC97*цены!D$20,2)</f>
        <v>0</v>
      </c>
      <c r="M88" s="83">
        <f>ROUND('общие характеристики'!AD97*цены!E$20,2)</f>
        <v>0</v>
      </c>
      <c r="N88" s="83">
        <f>ROUND('общие характеристики'!AE97*цены!F$20,2)</f>
        <v>0</v>
      </c>
      <c r="O88" s="83">
        <f>ROUND('общие характеристики'!AF97*цены!G$20,2)</f>
        <v>0</v>
      </c>
    </row>
    <row r="89" spans="2:15" ht="15">
      <c r="B89" s="12">
        <v>82</v>
      </c>
      <c r="C89" s="37">
        <f t="shared" si="1"/>
        <v>0</v>
      </c>
      <c r="E89" s="12">
        <v>82</v>
      </c>
      <c r="F89" s="83">
        <f>ROUND('общие характеристики'!Y98*цены!C$13,2)</f>
        <v>0</v>
      </c>
      <c r="G89" s="83">
        <f>ROUND('общие характеристики'!Z98*цены!D$13,2)</f>
        <v>0</v>
      </c>
      <c r="H89" s="83">
        <f>ROUND('общие характеристики'!AA98*цены!E$13,2)</f>
        <v>0</v>
      </c>
      <c r="I89" s="84">
        <f>ROUND('общие характеристики'!AB98*цены!F$13,2)</f>
        <v>0</v>
      </c>
      <c r="K89" s="59">
        <v>82</v>
      </c>
      <c r="L89" s="83">
        <f>ROUND('общие характеристики'!AC98*цены!D$20,2)</f>
        <v>0</v>
      </c>
      <c r="M89" s="83">
        <f>ROUND('общие характеристики'!AD98*цены!E$20,2)</f>
        <v>0</v>
      </c>
      <c r="N89" s="83">
        <f>ROUND('общие характеристики'!AE98*цены!F$20,2)</f>
        <v>0</v>
      </c>
      <c r="O89" s="83">
        <f>ROUND('общие характеристики'!AF98*цены!G$20,2)</f>
        <v>0</v>
      </c>
    </row>
    <row r="90" spans="2:15" ht="15">
      <c r="B90" s="12">
        <v>83</v>
      </c>
      <c r="C90" s="37">
        <f t="shared" si="1"/>
        <v>0</v>
      </c>
      <c r="E90" s="12">
        <v>83</v>
      </c>
      <c r="F90" s="83">
        <f>ROUND('общие характеристики'!Y99*цены!C$13,2)</f>
        <v>0</v>
      </c>
      <c r="G90" s="83">
        <f>ROUND('общие характеристики'!Z99*цены!D$13,2)</f>
        <v>0</v>
      </c>
      <c r="H90" s="83">
        <f>ROUND('общие характеристики'!AA99*цены!E$13,2)</f>
        <v>0</v>
      </c>
      <c r="I90" s="84">
        <f>ROUND('общие характеристики'!AB99*цены!F$13,2)</f>
        <v>0</v>
      </c>
      <c r="K90" s="59">
        <v>83</v>
      </c>
      <c r="L90" s="83">
        <f>ROUND('общие характеристики'!AC99*цены!D$20,2)</f>
        <v>0</v>
      </c>
      <c r="M90" s="83">
        <f>ROUND('общие характеристики'!AD99*цены!E$20,2)</f>
        <v>0</v>
      </c>
      <c r="N90" s="83">
        <f>ROUND('общие характеристики'!AE99*цены!F$20,2)</f>
        <v>0</v>
      </c>
      <c r="O90" s="83">
        <f>ROUND('общие характеристики'!AF99*цены!G$20,2)</f>
        <v>0</v>
      </c>
    </row>
    <row r="91" spans="2:15" ht="15">
      <c r="B91" s="12">
        <v>84</v>
      </c>
      <c r="C91" s="37">
        <f t="shared" si="1"/>
        <v>0</v>
      </c>
      <c r="E91" s="12">
        <v>84</v>
      </c>
      <c r="F91" s="83">
        <f>ROUND('общие характеристики'!Y100*цены!C$13,2)</f>
        <v>0</v>
      </c>
      <c r="G91" s="83">
        <f>ROUND('общие характеристики'!Z100*цены!D$13,2)</f>
        <v>0</v>
      </c>
      <c r="H91" s="83">
        <f>ROUND('общие характеристики'!AA100*цены!E$13,2)</f>
        <v>0</v>
      </c>
      <c r="I91" s="84">
        <f>ROUND('общие характеристики'!AB100*цены!F$13,2)</f>
        <v>0</v>
      </c>
      <c r="K91" s="59">
        <v>84</v>
      </c>
      <c r="L91" s="83">
        <f>ROUND('общие характеристики'!AC100*цены!D$20,2)</f>
        <v>0</v>
      </c>
      <c r="M91" s="83">
        <f>ROUND('общие характеристики'!AD100*цены!E$20,2)</f>
        <v>0</v>
      </c>
      <c r="N91" s="83">
        <f>ROUND('общие характеристики'!AE100*цены!F$20,2)</f>
        <v>0</v>
      </c>
      <c r="O91" s="83">
        <f>ROUND('общие характеристики'!AF100*цены!G$20,2)</f>
        <v>0</v>
      </c>
    </row>
    <row r="92" spans="2:15" ht="15">
      <c r="B92" s="12">
        <v>85</v>
      </c>
      <c r="C92" s="37">
        <f t="shared" si="1"/>
        <v>0</v>
      </c>
      <c r="E92" s="12">
        <v>85</v>
      </c>
      <c r="F92" s="83">
        <f>ROUND('общие характеристики'!Y101*цены!C$13,2)</f>
        <v>0</v>
      </c>
      <c r="G92" s="83">
        <f>ROUND('общие характеристики'!Z101*цены!D$13,2)</f>
        <v>0</v>
      </c>
      <c r="H92" s="83">
        <f>ROUND('общие характеристики'!AA101*цены!E$13,2)</f>
        <v>0</v>
      </c>
      <c r="I92" s="84">
        <f>ROUND('общие характеристики'!AB101*цены!F$13,2)</f>
        <v>0</v>
      </c>
      <c r="K92" s="59">
        <v>85</v>
      </c>
      <c r="L92" s="83">
        <f>ROUND('общие характеристики'!AC101*цены!D$20,2)</f>
        <v>0</v>
      </c>
      <c r="M92" s="83">
        <f>ROUND('общие характеристики'!AD101*цены!E$20,2)</f>
        <v>0</v>
      </c>
      <c r="N92" s="83">
        <f>ROUND('общие характеристики'!AE101*цены!F$20,2)</f>
        <v>0</v>
      </c>
      <c r="O92" s="83">
        <f>ROUND('общие характеристики'!AF101*цены!G$20,2)</f>
        <v>0</v>
      </c>
    </row>
    <row r="93" spans="2:15" ht="15">
      <c r="B93" s="12">
        <v>86</v>
      </c>
      <c r="C93" s="37">
        <f t="shared" si="1"/>
        <v>0</v>
      </c>
      <c r="E93" s="12">
        <v>86</v>
      </c>
      <c r="F93" s="83">
        <f>ROUND('общие характеристики'!Y102*цены!C$13,2)</f>
        <v>0</v>
      </c>
      <c r="G93" s="83">
        <f>ROUND('общие характеристики'!Z102*цены!D$13,2)</f>
        <v>0</v>
      </c>
      <c r="H93" s="83">
        <f>ROUND('общие характеристики'!AA102*цены!E$13,2)</f>
        <v>0</v>
      </c>
      <c r="I93" s="84">
        <f>ROUND('общие характеристики'!AB102*цены!F$13,2)</f>
        <v>0</v>
      </c>
      <c r="K93" s="59">
        <v>86</v>
      </c>
      <c r="L93" s="83">
        <f>ROUND('общие характеристики'!AC102*цены!D$20,2)</f>
        <v>0</v>
      </c>
      <c r="M93" s="83">
        <f>ROUND('общие характеристики'!AD102*цены!E$20,2)</f>
        <v>0</v>
      </c>
      <c r="N93" s="83">
        <f>ROUND('общие характеристики'!AE102*цены!F$20,2)</f>
        <v>0</v>
      </c>
      <c r="O93" s="83">
        <f>ROUND('общие характеристики'!AF102*цены!G$20,2)</f>
        <v>0</v>
      </c>
    </row>
    <row r="94" spans="2:15" ht="15">
      <c r="B94" s="12">
        <v>87</v>
      </c>
      <c r="C94" s="37">
        <f t="shared" si="1"/>
        <v>0</v>
      </c>
      <c r="E94" s="12">
        <v>87</v>
      </c>
      <c r="F94" s="83">
        <f>ROUND('общие характеристики'!Y103*цены!C$13,2)</f>
        <v>0</v>
      </c>
      <c r="G94" s="83">
        <f>ROUND('общие характеристики'!Z103*цены!D$13,2)</f>
        <v>0</v>
      </c>
      <c r="H94" s="83">
        <f>ROUND('общие характеристики'!AA103*цены!E$13,2)</f>
        <v>0</v>
      </c>
      <c r="I94" s="84">
        <f>ROUND('общие характеристики'!AB103*цены!F$13,2)</f>
        <v>0</v>
      </c>
      <c r="K94" s="59">
        <v>87</v>
      </c>
      <c r="L94" s="83">
        <f>ROUND('общие характеристики'!AC103*цены!D$20,2)</f>
        <v>0</v>
      </c>
      <c r="M94" s="83">
        <f>ROUND('общие характеристики'!AD103*цены!E$20,2)</f>
        <v>0</v>
      </c>
      <c r="N94" s="83">
        <f>ROUND('общие характеристики'!AE103*цены!F$20,2)</f>
        <v>0</v>
      </c>
      <c r="O94" s="83">
        <f>ROUND('общие характеристики'!AF103*цены!G$20,2)</f>
        <v>0</v>
      </c>
    </row>
    <row r="95" spans="2:15" ht="15">
      <c r="B95" s="12">
        <v>88</v>
      </c>
      <c r="C95" s="37">
        <f t="shared" si="1"/>
        <v>0</v>
      </c>
      <c r="E95" s="12">
        <v>88</v>
      </c>
      <c r="F95" s="83">
        <f>ROUND('общие характеристики'!Y104*цены!C$13,2)</f>
        <v>0</v>
      </c>
      <c r="G95" s="83">
        <f>ROUND('общие характеристики'!Z104*цены!D$13,2)</f>
        <v>0</v>
      </c>
      <c r="H95" s="83">
        <f>ROUND('общие характеристики'!AA104*цены!E$13,2)</f>
        <v>0</v>
      </c>
      <c r="I95" s="84">
        <f>ROUND('общие характеристики'!AB104*цены!F$13,2)</f>
        <v>0</v>
      </c>
      <c r="K95" s="59">
        <v>88</v>
      </c>
      <c r="L95" s="83">
        <f>ROUND('общие характеристики'!AC104*цены!D$20,2)</f>
        <v>0</v>
      </c>
      <c r="M95" s="83">
        <f>ROUND('общие характеристики'!AD104*цены!E$20,2)</f>
        <v>0</v>
      </c>
      <c r="N95" s="83">
        <f>ROUND('общие характеристики'!AE104*цены!F$20,2)</f>
        <v>0</v>
      </c>
      <c r="O95" s="83">
        <f>ROUND('общие характеристики'!AF104*цены!G$20,2)</f>
        <v>0</v>
      </c>
    </row>
    <row r="96" spans="2:15" ht="15">
      <c r="B96" s="12">
        <v>89</v>
      </c>
      <c r="C96" s="37">
        <f t="shared" si="1"/>
        <v>0</v>
      </c>
      <c r="E96" s="12">
        <v>89</v>
      </c>
      <c r="F96" s="83">
        <f>ROUND('общие характеристики'!Y105*цены!C$13,2)</f>
        <v>0</v>
      </c>
      <c r="G96" s="83">
        <f>ROUND('общие характеристики'!Z105*цены!D$13,2)</f>
        <v>0</v>
      </c>
      <c r="H96" s="83">
        <f>ROUND('общие характеристики'!AA105*цены!E$13,2)</f>
        <v>0</v>
      </c>
      <c r="I96" s="84">
        <f>ROUND('общие характеристики'!AB105*цены!F$13,2)</f>
        <v>0</v>
      </c>
      <c r="K96" s="59">
        <v>89</v>
      </c>
      <c r="L96" s="83">
        <f>ROUND('общие характеристики'!AC105*цены!D$20,2)</f>
        <v>0</v>
      </c>
      <c r="M96" s="83">
        <f>ROUND('общие характеристики'!AD105*цены!E$20,2)</f>
        <v>0</v>
      </c>
      <c r="N96" s="83">
        <f>ROUND('общие характеристики'!AE105*цены!F$20,2)</f>
        <v>0</v>
      </c>
      <c r="O96" s="83">
        <f>ROUND('общие характеристики'!AF105*цены!G$20,2)</f>
        <v>0</v>
      </c>
    </row>
    <row r="97" spans="2:15" ht="15">
      <c r="B97" s="12">
        <v>90</v>
      </c>
      <c r="C97" s="37">
        <f t="shared" si="1"/>
        <v>0</v>
      </c>
      <c r="E97" s="12">
        <v>90</v>
      </c>
      <c r="F97" s="83">
        <f>ROUND('общие характеристики'!Y106*цены!C$13,2)</f>
        <v>0</v>
      </c>
      <c r="G97" s="83">
        <f>ROUND('общие характеристики'!Z106*цены!D$13,2)</f>
        <v>0</v>
      </c>
      <c r="H97" s="83">
        <f>ROUND('общие характеристики'!AA106*цены!E$13,2)</f>
        <v>0</v>
      </c>
      <c r="I97" s="84">
        <f>ROUND('общие характеристики'!AB106*цены!F$13,2)</f>
        <v>0</v>
      </c>
      <c r="K97" s="59">
        <v>90</v>
      </c>
      <c r="L97" s="83">
        <f>ROUND('общие характеристики'!AC106*цены!D$20,2)</f>
        <v>0</v>
      </c>
      <c r="M97" s="83">
        <f>ROUND('общие характеристики'!AD106*цены!E$20,2)</f>
        <v>0</v>
      </c>
      <c r="N97" s="83">
        <f>ROUND('общие характеристики'!AE106*цены!F$20,2)</f>
        <v>0</v>
      </c>
      <c r="O97" s="83">
        <f>ROUND('общие характеристики'!AF106*цены!G$20,2)</f>
        <v>0</v>
      </c>
    </row>
    <row r="98" spans="2:15" ht="15">
      <c r="B98" s="12">
        <v>91</v>
      </c>
      <c r="C98" s="37">
        <f t="shared" si="1"/>
        <v>0</v>
      </c>
      <c r="E98" s="12">
        <v>91</v>
      </c>
      <c r="F98" s="83">
        <f>ROUND('общие характеристики'!Y107*цены!C$13,2)</f>
        <v>0</v>
      </c>
      <c r="G98" s="83">
        <f>ROUND('общие характеристики'!Z107*цены!D$13,2)</f>
        <v>0</v>
      </c>
      <c r="H98" s="83">
        <f>ROUND('общие характеристики'!AA107*цены!E$13,2)</f>
        <v>0</v>
      </c>
      <c r="I98" s="84">
        <f>ROUND('общие характеристики'!AB107*цены!F$13,2)</f>
        <v>0</v>
      </c>
      <c r="K98" s="59">
        <v>91</v>
      </c>
      <c r="L98" s="83">
        <f>ROUND('общие характеристики'!AC107*цены!D$20,2)</f>
        <v>0</v>
      </c>
      <c r="M98" s="83">
        <f>ROUND('общие характеристики'!AD107*цены!E$20,2)</f>
        <v>0</v>
      </c>
      <c r="N98" s="83">
        <f>ROUND('общие характеристики'!AE107*цены!F$20,2)</f>
        <v>0</v>
      </c>
      <c r="O98" s="83">
        <f>ROUND('общие характеристики'!AF107*цены!G$20,2)</f>
        <v>0</v>
      </c>
    </row>
    <row r="99" spans="2:15" ht="15">
      <c r="B99" s="12">
        <v>92</v>
      </c>
      <c r="C99" s="37">
        <f t="shared" si="1"/>
        <v>0</v>
      </c>
      <c r="E99" s="12">
        <v>92</v>
      </c>
      <c r="F99" s="83">
        <f>ROUND('общие характеристики'!Y108*цены!C$13,2)</f>
        <v>0</v>
      </c>
      <c r="G99" s="83">
        <f>ROUND('общие характеристики'!Z108*цены!D$13,2)</f>
        <v>0</v>
      </c>
      <c r="H99" s="83">
        <f>ROUND('общие характеристики'!AA108*цены!E$13,2)</f>
        <v>0</v>
      </c>
      <c r="I99" s="84">
        <f>ROUND('общие характеристики'!AB108*цены!F$13,2)</f>
        <v>0</v>
      </c>
      <c r="K99" s="59">
        <v>92</v>
      </c>
      <c r="L99" s="83">
        <f>ROUND('общие характеристики'!AC108*цены!D$20,2)</f>
        <v>0</v>
      </c>
      <c r="M99" s="83">
        <f>ROUND('общие характеристики'!AD108*цены!E$20,2)</f>
        <v>0</v>
      </c>
      <c r="N99" s="83">
        <f>ROUND('общие характеристики'!AE108*цены!F$20,2)</f>
        <v>0</v>
      </c>
      <c r="O99" s="83">
        <f>ROUND('общие характеристики'!AF108*цены!G$20,2)</f>
        <v>0</v>
      </c>
    </row>
    <row r="100" spans="2:15" ht="15">
      <c r="B100" s="12">
        <v>93</v>
      </c>
      <c r="C100" s="37">
        <f t="shared" si="1"/>
        <v>0</v>
      </c>
      <c r="E100" s="12">
        <v>93</v>
      </c>
      <c r="F100" s="83">
        <f>ROUND('общие характеристики'!Y109*цены!C$13,2)</f>
        <v>0</v>
      </c>
      <c r="G100" s="83">
        <f>ROUND('общие характеристики'!Z109*цены!D$13,2)</f>
        <v>0</v>
      </c>
      <c r="H100" s="83">
        <f>ROUND('общие характеристики'!AA109*цены!E$13,2)</f>
        <v>0</v>
      </c>
      <c r="I100" s="84">
        <f>ROUND('общие характеристики'!AB109*цены!F$13,2)</f>
        <v>0</v>
      </c>
      <c r="K100" s="59">
        <v>93</v>
      </c>
      <c r="L100" s="83">
        <f>ROUND('общие характеристики'!AC109*цены!D$20,2)</f>
        <v>0</v>
      </c>
      <c r="M100" s="83">
        <f>ROUND('общие характеристики'!AD109*цены!E$20,2)</f>
        <v>0</v>
      </c>
      <c r="N100" s="83">
        <f>ROUND('общие характеристики'!AE109*цены!F$20,2)</f>
        <v>0</v>
      </c>
      <c r="O100" s="83">
        <f>ROUND('общие характеристики'!AF109*цены!G$20,2)</f>
        <v>0</v>
      </c>
    </row>
    <row r="101" spans="2:15" ht="15">
      <c r="B101" s="12">
        <v>94</v>
      </c>
      <c r="C101" s="37">
        <f t="shared" si="1"/>
        <v>0</v>
      </c>
      <c r="E101" s="12">
        <v>94</v>
      </c>
      <c r="F101" s="83">
        <f>ROUND('общие характеристики'!Y110*цены!C$13,2)</f>
        <v>0</v>
      </c>
      <c r="G101" s="83">
        <f>ROUND('общие характеристики'!Z110*цены!D$13,2)</f>
        <v>0</v>
      </c>
      <c r="H101" s="83">
        <f>ROUND('общие характеристики'!AA110*цены!E$13,2)</f>
        <v>0</v>
      </c>
      <c r="I101" s="84">
        <f>ROUND('общие характеристики'!AB110*цены!F$13,2)</f>
        <v>0</v>
      </c>
      <c r="K101" s="59">
        <v>94</v>
      </c>
      <c r="L101" s="83">
        <f>ROUND('общие характеристики'!AC110*цены!D$20,2)</f>
        <v>0</v>
      </c>
      <c r="M101" s="83">
        <f>ROUND('общие характеристики'!AD110*цены!E$20,2)</f>
        <v>0</v>
      </c>
      <c r="N101" s="83">
        <f>ROUND('общие характеристики'!AE110*цены!F$20,2)</f>
        <v>0</v>
      </c>
      <c r="O101" s="83">
        <f>ROUND('общие характеристики'!AF110*цены!G$20,2)</f>
        <v>0</v>
      </c>
    </row>
    <row r="102" spans="2:15" ht="15">
      <c r="B102" s="12">
        <v>95</v>
      </c>
      <c r="C102" s="37">
        <f t="shared" si="1"/>
        <v>0</v>
      </c>
      <c r="E102" s="12">
        <v>95</v>
      </c>
      <c r="F102" s="83">
        <f>ROUND('общие характеристики'!Y111*цены!C$13,2)</f>
        <v>0</v>
      </c>
      <c r="G102" s="83">
        <f>ROUND('общие характеристики'!Z111*цены!D$13,2)</f>
        <v>0</v>
      </c>
      <c r="H102" s="83">
        <f>ROUND('общие характеристики'!AA111*цены!E$13,2)</f>
        <v>0</v>
      </c>
      <c r="I102" s="84">
        <f>ROUND('общие характеристики'!AB111*цены!F$13,2)</f>
        <v>0</v>
      </c>
      <c r="K102" s="59">
        <v>95</v>
      </c>
      <c r="L102" s="83">
        <f>ROUND('общие характеристики'!AC111*цены!D$20,2)</f>
        <v>0</v>
      </c>
      <c r="M102" s="83">
        <f>ROUND('общие характеристики'!AD111*цены!E$20,2)</f>
        <v>0</v>
      </c>
      <c r="N102" s="83">
        <f>ROUND('общие характеристики'!AE111*цены!F$20,2)</f>
        <v>0</v>
      </c>
      <c r="O102" s="83">
        <f>ROUND('общие характеристики'!AF111*цены!G$20,2)</f>
        <v>0</v>
      </c>
    </row>
    <row r="103" spans="2:15" ht="15">
      <c r="B103" s="12">
        <v>96</v>
      </c>
      <c r="C103" s="37">
        <f t="shared" si="1"/>
        <v>0</v>
      </c>
      <c r="E103" s="12">
        <v>96</v>
      </c>
      <c r="F103" s="83">
        <f>ROUND('общие характеристики'!Y112*цены!C$13,2)</f>
        <v>0</v>
      </c>
      <c r="G103" s="83">
        <f>ROUND('общие характеристики'!Z112*цены!D$13,2)</f>
        <v>0</v>
      </c>
      <c r="H103" s="83">
        <f>ROUND('общие характеристики'!AA112*цены!E$13,2)</f>
        <v>0</v>
      </c>
      <c r="I103" s="84">
        <f>ROUND('общие характеристики'!AB112*цены!F$13,2)</f>
        <v>0</v>
      </c>
      <c r="K103" s="59">
        <v>96</v>
      </c>
      <c r="L103" s="83">
        <f>ROUND('общие характеристики'!AC112*цены!D$20,2)</f>
        <v>0</v>
      </c>
      <c r="M103" s="83">
        <f>ROUND('общие характеристики'!AD112*цены!E$20,2)</f>
        <v>0</v>
      </c>
      <c r="N103" s="83">
        <f>ROUND('общие характеристики'!AE112*цены!F$20,2)</f>
        <v>0</v>
      </c>
      <c r="O103" s="83">
        <f>ROUND('общие характеристики'!AF112*цены!G$20,2)</f>
        <v>0</v>
      </c>
    </row>
    <row r="104" spans="2:15" ht="15">
      <c r="B104" s="12">
        <v>97</v>
      </c>
      <c r="C104" s="37">
        <f t="shared" si="1"/>
        <v>0</v>
      </c>
      <c r="E104" s="12">
        <v>97</v>
      </c>
      <c r="F104" s="83">
        <f>ROUND('общие характеристики'!Y113*цены!C$13,2)</f>
        <v>0</v>
      </c>
      <c r="G104" s="83">
        <f>ROUND('общие характеристики'!Z113*цены!D$13,2)</f>
        <v>0</v>
      </c>
      <c r="H104" s="83">
        <f>ROUND('общие характеристики'!AA113*цены!E$13,2)</f>
        <v>0</v>
      </c>
      <c r="I104" s="84">
        <f>ROUND('общие характеристики'!AB113*цены!F$13,2)</f>
        <v>0</v>
      </c>
      <c r="K104" s="59">
        <v>97</v>
      </c>
      <c r="L104" s="83">
        <f>ROUND('общие характеристики'!AC113*цены!D$20,2)</f>
        <v>0</v>
      </c>
      <c r="M104" s="83">
        <f>ROUND('общие характеристики'!AD113*цены!E$20,2)</f>
        <v>0</v>
      </c>
      <c r="N104" s="83">
        <f>ROUND('общие характеристики'!AE113*цены!F$20,2)</f>
        <v>0</v>
      </c>
      <c r="O104" s="83">
        <f>ROUND('общие характеристики'!AF113*цены!G$20,2)</f>
        <v>0</v>
      </c>
    </row>
    <row r="105" spans="2:15" ht="15">
      <c r="B105" s="12">
        <v>98</v>
      </c>
      <c r="C105" s="37">
        <f t="shared" si="1"/>
        <v>0</v>
      </c>
      <c r="E105" s="12">
        <v>98</v>
      </c>
      <c r="F105" s="83">
        <f>ROUND('общие характеристики'!Y114*цены!C$13,2)</f>
        <v>0</v>
      </c>
      <c r="G105" s="83">
        <f>ROUND('общие характеристики'!Z114*цены!D$13,2)</f>
        <v>0</v>
      </c>
      <c r="H105" s="83">
        <f>ROUND('общие характеристики'!AA114*цены!E$13,2)</f>
        <v>0</v>
      </c>
      <c r="I105" s="84">
        <f>ROUND('общие характеристики'!AB114*цены!F$13,2)</f>
        <v>0</v>
      </c>
      <c r="K105" s="59">
        <v>98</v>
      </c>
      <c r="L105" s="83">
        <f>ROUND('общие характеристики'!AC114*цены!D$20,2)</f>
        <v>0</v>
      </c>
      <c r="M105" s="83">
        <f>ROUND('общие характеристики'!AD114*цены!E$20,2)</f>
        <v>0</v>
      </c>
      <c r="N105" s="83">
        <f>ROUND('общие характеристики'!AE114*цены!F$20,2)</f>
        <v>0</v>
      </c>
      <c r="O105" s="83">
        <f>ROUND('общие характеристики'!AF114*цены!G$20,2)</f>
        <v>0</v>
      </c>
    </row>
    <row r="106" spans="2:15" ht="15">
      <c r="B106" s="12">
        <v>99</v>
      </c>
      <c r="C106" s="37">
        <f t="shared" si="1"/>
        <v>0</v>
      </c>
      <c r="E106" s="12">
        <v>99</v>
      </c>
      <c r="F106" s="83">
        <f>ROUND('общие характеристики'!Y115*цены!C$13,2)</f>
        <v>0</v>
      </c>
      <c r="G106" s="83">
        <f>ROUND('общие характеристики'!Z115*цены!D$13,2)</f>
        <v>0</v>
      </c>
      <c r="H106" s="83">
        <f>ROUND('общие характеристики'!AA115*цены!E$13,2)</f>
        <v>0</v>
      </c>
      <c r="I106" s="84">
        <f>ROUND('общие характеристики'!AB115*цены!F$13,2)</f>
        <v>0</v>
      </c>
      <c r="K106" s="59">
        <v>99</v>
      </c>
      <c r="L106" s="83">
        <f>ROUND('общие характеристики'!AC115*цены!D$20,2)</f>
        <v>0</v>
      </c>
      <c r="M106" s="83">
        <f>ROUND('общие характеристики'!AD115*цены!E$20,2)</f>
        <v>0</v>
      </c>
      <c r="N106" s="83">
        <f>ROUND('общие характеристики'!AE115*цены!F$20,2)</f>
        <v>0</v>
      </c>
      <c r="O106" s="83">
        <f>ROUND('общие характеристики'!AF115*цены!G$20,2)</f>
        <v>0</v>
      </c>
    </row>
    <row r="107" spans="2:15" ht="15">
      <c r="B107" s="12">
        <v>100</v>
      </c>
      <c r="C107" s="37">
        <f>F107+G107+H107+I107+L107+M107+N107+O107</f>
        <v>0</v>
      </c>
      <c r="E107" s="12">
        <v>100</v>
      </c>
      <c r="F107" s="83">
        <f>ROUND('общие характеристики'!Y116*цены!C$13,2)</f>
        <v>0</v>
      </c>
      <c r="G107" s="83">
        <f>ROUND('общие характеристики'!Z116*цены!D$13,2)</f>
        <v>0</v>
      </c>
      <c r="H107" s="83">
        <f>ROUND('общие характеристики'!AA116*цены!E$13,2)</f>
        <v>0</v>
      </c>
      <c r="I107" s="84">
        <f>ROUND('общие характеристики'!AB116*цены!F$13,2)</f>
        <v>0</v>
      </c>
      <c r="K107" s="59">
        <v>100</v>
      </c>
      <c r="L107" s="83">
        <f>ROUND('общие характеристики'!AC116*цены!D$20,2)</f>
        <v>0</v>
      </c>
      <c r="M107" s="83">
        <f>ROUND('общие характеристики'!AD116*цены!E$20,2)</f>
        <v>0</v>
      </c>
      <c r="N107" s="83">
        <f>ROUND('общие характеристики'!AE116*цены!F$20,2)</f>
        <v>0</v>
      </c>
      <c r="O107" s="83">
        <f>ROUND('общие характеристики'!AF116*цены!G$20,2)</f>
        <v>0</v>
      </c>
    </row>
  </sheetData>
  <sheetProtection password="CC96" sheet="1" objects="1" scenarios="1" selectLockedCells="1" selectUnlockedCells="1"/>
  <mergeCells count="7">
    <mergeCell ref="B6:B7"/>
    <mergeCell ref="B5:C5"/>
    <mergeCell ref="E6:E7"/>
    <mergeCell ref="C6:C7"/>
    <mergeCell ref="K5:O5"/>
    <mergeCell ref="E5:I5"/>
    <mergeCell ref="K6:K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2"/>
  <sheetViews>
    <sheetView zoomScale="85" zoomScaleNormal="85" workbookViewId="0" topLeftCell="A1">
      <selection activeCell="F3" sqref="F3"/>
    </sheetView>
  </sheetViews>
  <sheetFormatPr defaultColWidth="9.140625" defaultRowHeight="15"/>
  <cols>
    <col min="1" max="1" width="5.8515625" style="3" customWidth="1"/>
    <col min="2" max="2" width="9.8515625" style="3" customWidth="1"/>
    <col min="3" max="3" width="19.28125" style="3" customWidth="1"/>
    <col min="4" max="4" width="20.28125" style="3" customWidth="1"/>
    <col min="5" max="5" width="21.7109375" style="3" customWidth="1"/>
    <col min="6" max="6" width="19.7109375" style="3" customWidth="1"/>
    <col min="7" max="7" width="21.140625" style="3" customWidth="1"/>
    <col min="8" max="8" width="17.7109375" style="3" customWidth="1"/>
    <col min="9" max="9" width="21.28125" style="3" customWidth="1"/>
    <col min="10" max="10" width="5.57421875" style="3" customWidth="1"/>
    <col min="11" max="11" width="24.421875" style="3" customWidth="1"/>
    <col min="12" max="12" width="23.7109375" style="3" customWidth="1"/>
    <col min="13" max="13" width="13.8515625" style="3" customWidth="1"/>
    <col min="14" max="14" width="12.57421875" style="3" customWidth="1"/>
    <col min="15" max="16384" width="9.140625" style="3" customWidth="1"/>
  </cols>
  <sheetData>
    <row r="1" ht="15.75" thickBot="1"/>
    <row r="2" spans="3:4" ht="12.75" customHeight="1" thickBot="1">
      <c r="C2" s="11">
        <f>'общие характеристики'!$D$8</f>
        <v>43063</v>
      </c>
      <c r="D2" s="4" t="s">
        <v>32</v>
      </c>
    </row>
    <row r="3" spans="2:4" ht="19.5" customHeight="1" thickBot="1">
      <c r="B3" s="64"/>
      <c r="C3" s="65"/>
      <c r="D3" s="64"/>
    </row>
    <row r="4" spans="1:9" s="24" customFormat="1" ht="27" customHeight="1" thickBot="1">
      <c r="A4" s="62"/>
      <c r="B4" s="375" t="s">
        <v>170</v>
      </c>
      <c r="C4" s="376"/>
      <c r="D4" s="377"/>
      <c r="E4" s="378" t="s">
        <v>51</v>
      </c>
      <c r="F4" s="379"/>
      <c r="G4" s="379"/>
      <c r="H4" s="378" t="s">
        <v>70</v>
      </c>
      <c r="I4" s="380"/>
    </row>
    <row r="5" spans="1:14" s="24" customFormat="1" ht="78" customHeight="1" thickBot="1">
      <c r="A5" s="62"/>
      <c r="B5" s="390" t="s">
        <v>66</v>
      </c>
      <c r="C5" s="391"/>
      <c r="D5" s="40" t="s">
        <v>50</v>
      </c>
      <c r="E5" s="66" t="s">
        <v>52</v>
      </c>
      <c r="F5" s="42" t="s">
        <v>53</v>
      </c>
      <c r="G5" s="44" t="s">
        <v>57</v>
      </c>
      <c r="H5" s="388" t="s">
        <v>82</v>
      </c>
      <c r="I5" s="389"/>
      <c r="L5" s="70" t="s">
        <v>84</v>
      </c>
      <c r="M5" s="70" t="s">
        <v>81</v>
      </c>
      <c r="N5" s="70" t="s">
        <v>83</v>
      </c>
    </row>
    <row r="6" spans="1:14" ht="26.25" customHeight="1">
      <c r="A6" s="63"/>
      <c r="B6" s="43" t="s">
        <v>69</v>
      </c>
      <c r="C6" s="43" t="s">
        <v>55</v>
      </c>
      <c r="D6" s="39" t="s">
        <v>58</v>
      </c>
      <c r="E6" s="67" t="s">
        <v>54</v>
      </c>
      <c r="F6" s="43" t="s">
        <v>59</v>
      </c>
      <c r="G6" s="45" t="s">
        <v>56</v>
      </c>
      <c r="H6" s="51" t="s">
        <v>12</v>
      </c>
      <c r="I6" s="49" t="s">
        <v>72</v>
      </c>
      <c r="K6" s="80"/>
      <c r="L6" s="71"/>
      <c r="M6" s="71"/>
      <c r="N6" s="71"/>
    </row>
    <row r="7" spans="1:14" ht="15.75" thickBot="1">
      <c r="A7" s="63"/>
      <c r="B7" s="68" t="s">
        <v>67</v>
      </c>
      <c r="C7" s="60">
        <v>8</v>
      </c>
      <c r="D7" s="41">
        <v>125</v>
      </c>
      <c r="E7" s="47">
        <v>5000</v>
      </c>
      <c r="F7" s="46">
        <v>15</v>
      </c>
      <c r="G7" s="48">
        <v>300</v>
      </c>
      <c r="H7" s="181" t="s">
        <v>3</v>
      </c>
      <c r="I7" s="184">
        <v>1</v>
      </c>
      <c r="K7" s="72" t="s">
        <v>73</v>
      </c>
      <c r="L7" s="72">
        <f>SUM(L8:L14)</f>
        <v>58.656</v>
      </c>
      <c r="M7" s="75">
        <v>1</v>
      </c>
      <c r="N7" s="75"/>
    </row>
    <row r="8" spans="1:14" ht="15.75" thickBot="1">
      <c r="A8" s="63"/>
      <c r="B8" s="69" t="s">
        <v>68</v>
      </c>
      <c r="C8" s="61">
        <v>0.15</v>
      </c>
      <c r="H8" s="182" t="s">
        <v>4</v>
      </c>
      <c r="I8" s="185">
        <v>1</v>
      </c>
      <c r="K8" s="81" t="s">
        <v>74</v>
      </c>
      <c r="L8" s="73">
        <v>7.065</v>
      </c>
      <c r="M8" s="76">
        <f>L8/$L$7</f>
        <v>0.12044803600654666</v>
      </c>
      <c r="N8" s="78">
        <v>1</v>
      </c>
    </row>
    <row r="9" spans="6:14" ht="15.75" thickBot="1">
      <c r="F9" s="30"/>
      <c r="H9" s="181" t="s">
        <v>117</v>
      </c>
      <c r="I9" s="184">
        <v>0.92</v>
      </c>
      <c r="K9" s="72" t="s">
        <v>75</v>
      </c>
      <c r="L9" s="73">
        <v>6.156</v>
      </c>
      <c r="M9" s="76">
        <f aca="true" t="shared" si="0" ref="M9:M14">L9/$L$7</f>
        <v>0.10495090016366612</v>
      </c>
      <c r="N9" s="78">
        <f aca="true" t="shared" si="1" ref="N9:N14">ROUND(M9/$M$8,2)</f>
        <v>0.87</v>
      </c>
    </row>
    <row r="10" spans="3:14" ht="15">
      <c r="C10" s="381" t="s">
        <v>60</v>
      </c>
      <c r="D10" s="382"/>
      <c r="E10" s="382"/>
      <c r="F10" s="383"/>
      <c r="H10" s="181" t="s">
        <v>5</v>
      </c>
      <c r="I10" s="184">
        <v>1.03</v>
      </c>
      <c r="K10" s="72" t="s">
        <v>76</v>
      </c>
      <c r="L10" s="73">
        <v>7.271</v>
      </c>
      <c r="M10" s="76">
        <f t="shared" si="0"/>
        <v>0.1239600381887616</v>
      </c>
      <c r="N10" s="78">
        <f t="shared" si="1"/>
        <v>1.03</v>
      </c>
    </row>
    <row r="11" spans="2:14" ht="15" customHeight="1">
      <c r="B11" s="63"/>
      <c r="C11" s="386" t="s">
        <v>31</v>
      </c>
      <c r="D11" s="384" t="s">
        <v>170</v>
      </c>
      <c r="E11" s="385" t="s">
        <v>51</v>
      </c>
      <c r="F11" s="387" t="s">
        <v>71</v>
      </c>
      <c r="G11" s="52"/>
      <c r="H11" s="181" t="s">
        <v>6</v>
      </c>
      <c r="I11" s="184">
        <v>0.94</v>
      </c>
      <c r="K11" s="72" t="s">
        <v>77</v>
      </c>
      <c r="L11" s="73">
        <v>6.838</v>
      </c>
      <c r="M11" s="76">
        <f t="shared" si="0"/>
        <v>0.11657801418439717</v>
      </c>
      <c r="N11" s="78">
        <f t="shared" si="1"/>
        <v>0.97</v>
      </c>
    </row>
    <row r="12" spans="2:14" ht="15">
      <c r="B12" s="63"/>
      <c r="C12" s="386"/>
      <c r="D12" s="384"/>
      <c r="E12" s="385"/>
      <c r="F12" s="387"/>
      <c r="H12" s="181" t="s">
        <v>7</v>
      </c>
      <c r="I12" s="184">
        <v>1.81</v>
      </c>
      <c r="K12" s="72" t="s">
        <v>78</v>
      </c>
      <c r="L12" s="73">
        <v>6.648</v>
      </c>
      <c r="M12" s="76">
        <f t="shared" si="0"/>
        <v>0.11333878887070375</v>
      </c>
      <c r="N12" s="78">
        <f t="shared" si="1"/>
        <v>0.94</v>
      </c>
    </row>
    <row r="13" spans="3:14" ht="15.75" customHeight="1" thickBot="1">
      <c r="C13" s="50">
        <v>1</v>
      </c>
      <c r="D13" s="38">
        <f>IF(('общие характеристики'!$T17+'общие характеристики'!$U17)&gt;0,ROUND(($C$7*$D$7*'общие характеристики'!$T17+$C$8*$D$7*'общие характеристики'!$U17)*(VLOOKUP('общие характеристики'!$C17,затраты!$H$7:$I$13,2,FALSE)),2),0)</f>
        <v>2562.5</v>
      </c>
      <c r="E13" s="54">
        <f>IF('общие характеристики'!$C17&gt;0,ROUND(VLOOKUP('общие характеристики'!$C17,затраты!$H$7:$I$13,2,FALSE)*ROUND('общие характеристики'!$W17/$E$7,2)*$F$7*$G$7,2),0)</f>
        <v>180</v>
      </c>
      <c r="F13" s="55">
        <f>ROUND($D13+$E13,2)</f>
        <v>2742.5</v>
      </c>
      <c r="H13" s="183" t="s">
        <v>8</v>
      </c>
      <c r="I13" s="186">
        <v>1.68</v>
      </c>
      <c r="K13" s="72" t="s">
        <v>79</v>
      </c>
      <c r="L13" s="73">
        <v>12.815</v>
      </c>
      <c r="M13" s="76">
        <f t="shared" si="0"/>
        <v>0.21847722313147844</v>
      </c>
      <c r="N13" s="78">
        <f t="shared" si="1"/>
        <v>1.81</v>
      </c>
    </row>
    <row r="14" spans="3:14" ht="15.75" customHeight="1" thickBot="1">
      <c r="C14" s="50">
        <v>2</v>
      </c>
      <c r="D14" s="38">
        <f>IF(('общие характеристики'!$T18+'общие характеристики'!$U18)&gt;0,ROUND(($C$7*$D$7*'общие характеристики'!$T18+$C$8*$D$7*'общие характеристики'!$U18)*(VLOOKUP('общие характеристики'!$C18,затраты!$H$7:$I$13,2,FALSE)),2),0)</f>
        <v>2562.5</v>
      </c>
      <c r="E14" s="54">
        <f>IF('общие характеристики'!$C18&gt;0,ROUND(VLOOKUP('общие характеристики'!$C18,затраты!$H$7:$I$13,2,FALSE)*ROUND('общие характеристики'!$W18/$E$7,2)*$F$7*$G$7,2),0)</f>
        <v>180</v>
      </c>
      <c r="F14" s="55">
        <f aca="true" t="shared" si="2" ref="F14:F77">ROUND($D14+$E14,2)</f>
        <v>2742.5</v>
      </c>
      <c r="K14" s="82" t="s">
        <v>80</v>
      </c>
      <c r="L14" s="74">
        <v>11.863</v>
      </c>
      <c r="M14" s="77">
        <f t="shared" si="0"/>
        <v>0.20224699945444627</v>
      </c>
      <c r="N14" s="79">
        <f t="shared" si="1"/>
        <v>1.68</v>
      </c>
    </row>
    <row r="15" spans="3:6" ht="15.75" customHeight="1">
      <c r="C15" s="50">
        <v>3</v>
      </c>
      <c r="D15" s="38">
        <f>IF(('общие характеристики'!$T19+'общие характеристики'!$U19)&gt;0,ROUND(($C$7*$D$7*'общие характеристики'!$T19+$C$8*$D$7*'общие характеристики'!$U19)*(VLOOKUP('общие характеристики'!$C19,затраты!$H$7:$I$13,2,FALSE)),2),0)</f>
        <v>5181.25</v>
      </c>
      <c r="E15" s="54">
        <f>IF('общие характеристики'!$C19&gt;0,ROUND(VLOOKUP('общие характеристики'!$C19,затраты!$H$7:$I$13,2,FALSE)*ROUND('общие характеристики'!$W19/$E$7,2)*$F$7*$G$7,2),0)</f>
        <v>360</v>
      </c>
      <c r="F15" s="55">
        <f t="shared" si="2"/>
        <v>5541.25</v>
      </c>
    </row>
    <row r="16" spans="3:6" ht="15.75" customHeight="1">
      <c r="C16" s="50">
        <v>4</v>
      </c>
      <c r="D16" s="38">
        <f>IF(('общие характеристики'!$T20+'общие характеристики'!$U20)&gt;0,ROUND(($C$7*$D$7*'общие характеристики'!$T20+$C$8*$D$7*'общие характеристики'!$U20)*(VLOOKUP('общие характеристики'!$C20,затраты!$H$7:$I$13,2,FALSE)),2),0)</f>
        <v>4162.5</v>
      </c>
      <c r="E16" s="54">
        <f>IF('общие характеристики'!$C20&gt;0,ROUND(VLOOKUP('общие характеристики'!$C20,затраты!$H$7:$I$13,2,FALSE)*ROUND('общие характеристики'!$W20/$E$7,2)*$F$7*$G$7,2),0)</f>
        <v>270</v>
      </c>
      <c r="F16" s="55">
        <f t="shared" si="2"/>
        <v>4432.5</v>
      </c>
    </row>
    <row r="17" spans="3:6" ht="15.75" customHeight="1">
      <c r="C17" s="50">
        <v>5</v>
      </c>
      <c r="D17" s="38">
        <f>IF(('общие характеристики'!$T21+'общие характеристики'!$U21)&gt;0,ROUND(($C$7*$D$7*'общие характеристики'!$T21+$C$8*$D$7*'общие характеристики'!$U21)*(VLOOKUP('общие характеристики'!$C21,затраты!$H$7:$I$13,2,FALSE)),2),0)</f>
        <v>0</v>
      </c>
      <c r="E17" s="54">
        <f>IF('общие характеристики'!$C21&gt;0,ROUND(VLOOKUP('общие характеристики'!$C21,затраты!$H$7:$I$13,2,FALSE)*ROUND('общие характеристики'!$W21/$E$7,2)*$F$7*$G$7,2),0)</f>
        <v>0</v>
      </c>
      <c r="F17" s="55">
        <f t="shared" si="2"/>
        <v>0</v>
      </c>
    </row>
    <row r="18" spans="3:6" ht="15.75" customHeight="1">
      <c r="C18" s="50">
        <v>6</v>
      </c>
      <c r="D18" s="38">
        <f>IF(('общие характеристики'!$T22+'общие характеристики'!$U22)&gt;0,ROUND(($C$7*$D$7*'общие характеристики'!$T22+$C$8*$D$7*'общие характеристики'!$U22)*(VLOOKUP('общие характеристики'!$C22,затраты!$H$7:$I$13,2,FALSE)),2),0)</f>
        <v>0</v>
      </c>
      <c r="E18" s="54">
        <f>IF('общие характеристики'!$C22&gt;0,ROUND(VLOOKUP('общие характеристики'!$C22,затраты!$H$7:$I$13,2,FALSE)*ROUND('общие характеристики'!$W22/$E$7,2)*$F$7*$G$7,2),0)</f>
        <v>0</v>
      </c>
      <c r="F18" s="55">
        <f t="shared" si="2"/>
        <v>0</v>
      </c>
    </row>
    <row r="19" spans="3:6" ht="15.75" customHeight="1">
      <c r="C19" s="50">
        <v>7</v>
      </c>
      <c r="D19" s="38">
        <f>IF(('общие характеристики'!$T23+'общие характеристики'!$U23)&gt;0,ROUND(($C$7*$D$7*'общие характеристики'!$T23+$C$8*$D$7*'общие характеристики'!$U23)*(VLOOKUP('общие характеристики'!$C23,затраты!$H$7:$I$13,2,FALSE)),2),0)</f>
        <v>0</v>
      </c>
      <c r="E19" s="54">
        <f>IF('общие характеристики'!$C23&gt;0,ROUND(VLOOKUP('общие характеристики'!$C23,затраты!$H$7:$I$13,2,FALSE)*ROUND('общие характеристики'!$W23/$E$7,2)*$F$7*$G$7,2),0)</f>
        <v>0</v>
      </c>
      <c r="F19" s="55">
        <f t="shared" si="2"/>
        <v>0</v>
      </c>
    </row>
    <row r="20" spans="3:6" ht="15.75" customHeight="1">
      <c r="C20" s="50">
        <v>8</v>
      </c>
      <c r="D20" s="38">
        <f>IF(('общие характеристики'!$T24+'общие характеристики'!$U24)&gt;0,ROUND(($C$7*$D$7*'общие характеристики'!$T24+$C$8*$D$7*'общие характеристики'!$U24)*(VLOOKUP('общие характеристики'!$C24,затраты!$H$7:$I$13,2,FALSE)),2),0)</f>
        <v>3468.75</v>
      </c>
      <c r="E20" s="54">
        <f>IF('общие характеристики'!$C24&gt;0,ROUND(VLOOKUP('общие характеристики'!$C24,затраты!$H$7:$I$13,2,FALSE)*ROUND('общие характеристики'!$W24/$E$7,2)*$F$7*$G$7,2),0)</f>
        <v>225</v>
      </c>
      <c r="F20" s="55">
        <f t="shared" si="2"/>
        <v>3693.75</v>
      </c>
    </row>
    <row r="21" spans="3:6" ht="15.75" customHeight="1">
      <c r="C21" s="50">
        <v>9</v>
      </c>
      <c r="D21" s="38">
        <f>IF(('общие характеристики'!$T25+'общие характеристики'!$U25)&gt;0,ROUND(($C$7*$D$7*'общие характеристики'!$T25+$C$8*$D$7*'общие характеристики'!$U25)*(VLOOKUP('общие характеристики'!$C25,затраты!$H$7:$I$13,2,FALSE)),2),0)</f>
        <v>3187.5</v>
      </c>
      <c r="E21" s="54">
        <f>IF('общие характеристики'!$C25&gt;0,ROUND(VLOOKUP('общие характеристики'!$C25,затраты!$H$7:$I$13,2,FALSE)*ROUND('общие характеристики'!$W25/$E$7,2)*$F$7*$G$7,2),0)</f>
        <v>135</v>
      </c>
      <c r="F21" s="55">
        <f t="shared" si="2"/>
        <v>3322.5</v>
      </c>
    </row>
    <row r="22" spans="2:6" ht="15.75" customHeight="1">
      <c r="B22" s="29"/>
      <c r="C22" s="50">
        <v>10</v>
      </c>
      <c r="D22" s="38">
        <f>IF(('общие характеристики'!$T26+'общие характеристики'!$U26)&gt;0,ROUND(($C$7*$D$7*'общие характеристики'!$T26+$C$8*$D$7*'общие характеристики'!$U26)*(VLOOKUP('общие характеристики'!$C26,затраты!$H$7:$I$13,2,FALSE)),2),0)</f>
        <v>3187.5</v>
      </c>
      <c r="E22" s="54">
        <f>IF('общие характеристики'!$C26&gt;0,ROUND(VLOOKUP('общие характеристики'!$C26,затраты!$H$7:$I$13,2,FALSE)*ROUND('общие характеристики'!$W26/$E$7,2)*$F$7*$G$7,2),0)</f>
        <v>135</v>
      </c>
      <c r="F22" s="55">
        <f t="shared" si="2"/>
        <v>3322.5</v>
      </c>
    </row>
    <row r="23" spans="3:6" ht="15.75" customHeight="1">
      <c r="C23" s="50">
        <v>11</v>
      </c>
      <c r="D23" s="38">
        <f>IF(('общие характеристики'!$T27+'общие характеристики'!$U27)&gt;0,ROUND(($C$7*$D$7*'общие характеристики'!$T27+$C$8*$D$7*'общие характеристики'!$U27)*(VLOOKUP('общие характеристики'!$C27,затраты!$H$7:$I$13,2,FALSE)),2),0)</f>
        <v>21287.5</v>
      </c>
      <c r="E23" s="54">
        <f>IF('общие характеристики'!$C27&gt;0,ROUND(VLOOKUP('общие характеристики'!$C27,затраты!$H$7:$I$13,2,FALSE)*ROUND('общие характеристики'!$W27/$E$7,2)*$F$7*$G$7,2),0)</f>
        <v>990</v>
      </c>
      <c r="F23" s="55">
        <f t="shared" si="2"/>
        <v>22277.5</v>
      </c>
    </row>
    <row r="24" spans="3:6" ht="15.75" customHeight="1">
      <c r="C24" s="50">
        <v>12</v>
      </c>
      <c r="D24" s="38">
        <f>IF(('общие характеристики'!$T28+'общие характеристики'!$U28)&gt;0,ROUND(($C$7*$D$7*'общие характеристики'!$T28+$C$8*$D$7*'общие характеристики'!$U28)*(VLOOKUP('общие характеристики'!$C28,затраты!$H$7:$I$13,2,FALSE)),2),0)</f>
        <v>0</v>
      </c>
      <c r="E24" s="54">
        <f>IF('общие характеристики'!$C28&gt;0,ROUND(VLOOKUP('общие характеристики'!$C28,затраты!$H$7:$I$13,2,FALSE)*ROUND('общие характеристики'!$W28/$E$7,2)*$F$7*$G$7,2),0)</f>
        <v>0</v>
      </c>
      <c r="F24" s="55">
        <f t="shared" si="2"/>
        <v>0</v>
      </c>
    </row>
    <row r="25" spans="3:6" ht="15.75" customHeight="1">
      <c r="C25" s="50">
        <v>13</v>
      </c>
      <c r="D25" s="38">
        <f>IF(('общие характеристики'!$T29+'общие характеристики'!$U29)&gt;0,ROUND(($C$7*$D$7*'общие характеристики'!$T29+$C$8*$D$7*'общие характеристики'!$U29)*(VLOOKUP('общие характеристики'!$C29,затраты!$H$7:$I$13,2,FALSE)),2),0)</f>
        <v>0</v>
      </c>
      <c r="E25" s="54">
        <f>IF('общие характеристики'!$C29&gt;0,ROUND(VLOOKUP('общие характеристики'!$C29,затраты!$H$7:$I$13,2,FALSE)*ROUND('общие характеристики'!$W29/$E$7,2)*$F$7*$G$7,2),0)</f>
        <v>0</v>
      </c>
      <c r="F25" s="55">
        <f t="shared" si="2"/>
        <v>0</v>
      </c>
    </row>
    <row r="26" spans="3:6" ht="15.75" customHeight="1">
      <c r="C26" s="50">
        <v>14</v>
      </c>
      <c r="D26" s="38">
        <f>IF(('общие характеристики'!$T30+'общие характеристики'!$U30)&gt;0,ROUND(($C$7*$D$7*'общие характеристики'!$T30+$C$8*$D$7*'общие характеристики'!$U30)*(VLOOKUP('общие характеристики'!$C30,затраты!$H$7:$I$13,2,FALSE)),2),0)</f>
        <v>0</v>
      </c>
      <c r="E26" s="54">
        <f>IF('общие характеристики'!$C30&gt;0,ROUND(VLOOKUP('общие характеристики'!$C30,затраты!$H$7:$I$13,2,FALSE)*ROUND('общие характеристики'!$W30/$E$7,2)*$F$7*$G$7,2),0)</f>
        <v>0</v>
      </c>
      <c r="F26" s="55">
        <f t="shared" si="2"/>
        <v>0</v>
      </c>
    </row>
    <row r="27" spans="3:6" ht="15.75" customHeight="1">
      <c r="C27" s="50">
        <v>15</v>
      </c>
      <c r="D27" s="38">
        <f>IF(('общие характеристики'!$T31+'общие характеристики'!$U31)&gt;0,ROUND(($C$7*$D$7*'общие характеристики'!$T31+$C$8*$D$7*'общие характеристики'!$U31)*(VLOOKUP('общие характеристики'!$C31,затраты!$H$7:$I$13,2,FALSE)),2),0)</f>
        <v>0</v>
      </c>
      <c r="E27" s="54">
        <f>IF('общие характеристики'!$C31&gt;0,ROUND(VLOOKUP('общие характеристики'!$C31,затраты!$H$7:$I$13,2,FALSE)*ROUND('общие характеристики'!$W31/$E$7,2)*$F$7*$G$7,2),0)</f>
        <v>0</v>
      </c>
      <c r="F27" s="55">
        <f t="shared" si="2"/>
        <v>0</v>
      </c>
    </row>
    <row r="28" spans="3:6" ht="15.75" customHeight="1">
      <c r="C28" s="50">
        <v>16</v>
      </c>
      <c r="D28" s="38">
        <f>IF(('общие характеристики'!$T32+'общие характеристики'!$U32)&gt;0,ROUND(($C$7*$D$7*'общие характеристики'!$T32+$C$8*$D$7*'общие характеристики'!$U32)*(VLOOKUP('общие характеристики'!$C32,затраты!$H$7:$I$13,2,FALSE)),2),0)</f>
        <v>0</v>
      </c>
      <c r="E28" s="54">
        <f>IF('общие характеристики'!$C32&gt;0,ROUND(VLOOKUP('общие характеристики'!$C32,затраты!$H$7:$I$13,2,FALSE)*ROUND('общие характеристики'!$W32/$E$7,2)*$F$7*$G$7,2),0)</f>
        <v>0</v>
      </c>
      <c r="F28" s="55">
        <f t="shared" si="2"/>
        <v>0</v>
      </c>
    </row>
    <row r="29" spans="3:6" ht="15.75" customHeight="1">
      <c r="C29" s="50">
        <v>17</v>
      </c>
      <c r="D29" s="38">
        <f>IF(('общие характеристики'!$T33+'общие характеристики'!$U33)&gt;0,ROUND(($C$7*$D$7*'общие характеристики'!$T33+$C$8*$D$7*'общие характеристики'!$U33)*(VLOOKUP('общие характеристики'!$C33,затраты!$H$7:$I$13,2,FALSE)),2),0)</f>
        <v>0</v>
      </c>
      <c r="E29" s="54">
        <f>IF('общие характеристики'!$C33&gt;0,ROUND(VLOOKUP('общие характеристики'!$C33,затраты!$H$7:$I$13,2,FALSE)*ROUND('общие характеристики'!$W33/$E$7,2)*$F$7*$G$7,2),0)</f>
        <v>0</v>
      </c>
      <c r="F29" s="55">
        <f t="shared" si="2"/>
        <v>0</v>
      </c>
    </row>
    <row r="30" spans="3:6" ht="15.75" customHeight="1">
      <c r="C30" s="50">
        <v>18</v>
      </c>
      <c r="D30" s="38">
        <f>IF(('общие характеристики'!$T34+'общие характеристики'!$U34)&gt;0,ROUND(($C$7*$D$7*'общие характеристики'!$T34+$C$8*$D$7*'общие характеристики'!$U34)*(VLOOKUP('общие характеристики'!$C34,затраты!$H$7:$I$13,2,FALSE)),2),0)</f>
        <v>0</v>
      </c>
      <c r="E30" s="54">
        <f>IF('общие характеристики'!$C34&gt;0,ROUND(VLOOKUP('общие характеристики'!$C34,затраты!$H$7:$I$13,2,FALSE)*ROUND('общие характеристики'!$W34/$E$7,2)*$F$7*$G$7,2),0)</f>
        <v>0</v>
      </c>
      <c r="F30" s="55">
        <f t="shared" si="2"/>
        <v>0</v>
      </c>
    </row>
    <row r="31" spans="3:6" ht="15.75" customHeight="1">
      <c r="C31" s="50">
        <v>19</v>
      </c>
      <c r="D31" s="38">
        <f>IF(('общие характеристики'!$T35+'общие характеристики'!$U35)&gt;0,ROUND(($C$7*$D$7*'общие характеристики'!$T35+$C$8*$D$7*'общие характеристики'!$U35)*(VLOOKUP('общие характеристики'!$C35,затраты!$H$7:$I$13,2,FALSE)),2),0)</f>
        <v>0</v>
      </c>
      <c r="E31" s="54">
        <f>IF('общие характеристики'!$C35&gt;0,ROUND(VLOOKUP('общие характеристики'!$C35,затраты!$H$7:$I$13,2,FALSE)*ROUND('общие характеристики'!$W35/$E$7,2)*$F$7*$G$7,2),0)</f>
        <v>0</v>
      </c>
      <c r="F31" s="55">
        <f t="shared" si="2"/>
        <v>0</v>
      </c>
    </row>
    <row r="32" spans="3:6" ht="15.75" customHeight="1">
      <c r="C32" s="50">
        <v>20</v>
      </c>
      <c r="D32" s="38">
        <f>IF(('общие характеристики'!$T36+'общие характеристики'!$U36)&gt;0,ROUND(($C$7*$D$7*'общие характеристики'!$T36+$C$8*$D$7*'общие характеристики'!$U36)*(VLOOKUP('общие характеристики'!$C36,затраты!$H$7:$I$13,2,FALSE)),2),0)</f>
        <v>0</v>
      </c>
      <c r="E32" s="54">
        <f>IF('общие характеристики'!$C36&gt;0,ROUND(VLOOKUP('общие характеристики'!$C36,затраты!$H$7:$I$13,2,FALSE)*ROUND('общие характеристики'!$W36/$E$7,2)*$F$7*$G$7,2),0)</f>
        <v>0</v>
      </c>
      <c r="F32" s="55">
        <f t="shared" si="2"/>
        <v>0</v>
      </c>
    </row>
    <row r="33" spans="3:6" ht="15.75" customHeight="1">
      <c r="C33" s="50">
        <v>21</v>
      </c>
      <c r="D33" s="38">
        <f>IF(('общие характеристики'!$T37+'общие характеристики'!$U37)&gt;0,ROUND(($C$7*$D$7*'общие характеристики'!$T37+$C$8*$D$7*'общие характеристики'!$U37)*(VLOOKUP('общие характеристики'!$C37,затраты!$H$7:$I$13,2,FALSE)),2),0)</f>
        <v>0</v>
      </c>
      <c r="E33" s="54">
        <f>IF('общие характеристики'!$C37&gt;0,ROUND(VLOOKUP('общие характеристики'!$C37,затраты!$H$7:$I$13,2,FALSE)*ROUND('общие характеристики'!$W37/$E$7,2)*$F$7*$G$7,2),0)</f>
        <v>0</v>
      </c>
      <c r="F33" s="55">
        <f t="shared" si="2"/>
        <v>0</v>
      </c>
    </row>
    <row r="34" spans="3:6" ht="15.75" customHeight="1">
      <c r="C34" s="50">
        <v>22</v>
      </c>
      <c r="D34" s="38">
        <f>IF(('общие характеристики'!$T38+'общие характеристики'!$U38)&gt;0,ROUND(($C$7*$D$7*'общие характеристики'!$T38+$C$8*$D$7*'общие характеристики'!$U38)*(VLOOKUP('общие характеристики'!$C38,затраты!$H$7:$I$13,2,FALSE)),2),0)</f>
        <v>0</v>
      </c>
      <c r="E34" s="54">
        <f>IF('общие характеристики'!$C38&gt;0,ROUND(VLOOKUP('общие характеристики'!$C38,затраты!$H$7:$I$13,2,FALSE)*ROUND('общие характеристики'!$W38/$E$7,2)*$F$7*$G$7,2),0)</f>
        <v>0</v>
      </c>
      <c r="F34" s="55">
        <f t="shared" si="2"/>
        <v>0</v>
      </c>
    </row>
    <row r="35" spans="3:6" ht="15.75" customHeight="1">
      <c r="C35" s="50">
        <v>23</v>
      </c>
      <c r="D35" s="38">
        <f>IF(('общие характеристики'!$T39+'общие характеристики'!$U39)&gt;0,ROUND(($C$7*$D$7*'общие характеристики'!$T39+$C$8*$D$7*'общие характеристики'!$U39)*(VLOOKUP('общие характеристики'!$C39,затраты!$H$7:$I$13,2,FALSE)),2),0)</f>
        <v>0</v>
      </c>
      <c r="E35" s="54">
        <f>IF('общие характеристики'!$C39&gt;0,ROUND(VLOOKUP('общие характеристики'!$C39,затраты!$H$7:$I$13,2,FALSE)*ROUND('общие характеристики'!$W39/$E$7,2)*$F$7*$G$7,2),0)</f>
        <v>0</v>
      </c>
      <c r="F35" s="55">
        <f t="shared" si="2"/>
        <v>0</v>
      </c>
    </row>
    <row r="36" spans="3:6" ht="15.75" customHeight="1">
      <c r="C36" s="50">
        <v>24</v>
      </c>
      <c r="D36" s="38">
        <f>IF(('общие характеристики'!$T40+'общие характеристики'!$U40)&gt;0,ROUND(($C$7*$D$7*'общие характеристики'!$T40+$C$8*$D$7*'общие характеристики'!$U40)*(VLOOKUP('общие характеристики'!$C40,затраты!$H$7:$I$13,2,FALSE)),2),0)</f>
        <v>0</v>
      </c>
      <c r="E36" s="54">
        <f>IF('общие характеристики'!$C40&gt;0,ROUND(VLOOKUP('общие характеристики'!$C40,затраты!$H$7:$I$13,2,FALSE)*ROUND('общие характеристики'!$W40/$E$7,2)*$F$7*$G$7,2),0)</f>
        <v>0</v>
      </c>
      <c r="F36" s="55">
        <f t="shared" si="2"/>
        <v>0</v>
      </c>
    </row>
    <row r="37" spans="3:6" ht="15.75" customHeight="1">
      <c r="C37" s="50">
        <v>25</v>
      </c>
      <c r="D37" s="38">
        <f>IF(('общие характеристики'!$T41+'общие характеристики'!$U41)&gt;0,ROUND(($C$7*$D$7*'общие характеристики'!$T41+$C$8*$D$7*'общие характеристики'!$U41)*(VLOOKUP('общие характеристики'!$C41,затраты!$H$7:$I$13,2,FALSE)),2),0)</f>
        <v>0</v>
      </c>
      <c r="E37" s="54">
        <f>IF('общие характеристики'!$C41&gt;0,ROUND(VLOOKUP('общие характеристики'!$C41,затраты!$H$7:$I$13,2,FALSE)*ROUND('общие характеристики'!$W41/$E$7,2)*$F$7*$G$7,2),0)</f>
        <v>0</v>
      </c>
      <c r="F37" s="55">
        <f t="shared" si="2"/>
        <v>0</v>
      </c>
    </row>
    <row r="38" spans="3:6" ht="15.75" customHeight="1">
      <c r="C38" s="50">
        <v>26</v>
      </c>
      <c r="D38" s="38">
        <f>IF(('общие характеристики'!$T42+'общие характеристики'!$U42)&gt;0,ROUND(($C$7*$D$7*'общие характеристики'!$T42+$C$8*$D$7*'общие характеристики'!$U42)*(VLOOKUP('общие характеристики'!$C42,затраты!$H$7:$I$13,2,FALSE)),2),0)</f>
        <v>0</v>
      </c>
      <c r="E38" s="54">
        <f>IF('общие характеристики'!$C42&gt;0,ROUND(VLOOKUP('общие характеристики'!$C42,затраты!$H$7:$I$13,2,FALSE)*ROUND('общие характеристики'!$W42/$E$7,2)*$F$7*$G$7,2),0)</f>
        <v>0</v>
      </c>
      <c r="F38" s="55">
        <f t="shared" si="2"/>
        <v>0</v>
      </c>
    </row>
    <row r="39" spans="3:6" ht="15.75" customHeight="1">
      <c r="C39" s="50">
        <v>27</v>
      </c>
      <c r="D39" s="38">
        <f>IF(('общие характеристики'!$T43+'общие характеристики'!$U43)&gt;0,ROUND(($C$7*$D$7*'общие характеристики'!$T43+$C$8*$D$7*'общие характеристики'!$U43)*(VLOOKUP('общие характеристики'!$C43,затраты!$H$7:$I$13,2,FALSE)),2),0)</f>
        <v>0</v>
      </c>
      <c r="E39" s="54">
        <f>IF('общие характеристики'!$C43&gt;0,ROUND(VLOOKUP('общие характеристики'!$C43,затраты!$H$7:$I$13,2,FALSE)*ROUND('общие характеристики'!$W43/$E$7,2)*$F$7*$G$7,2),0)</f>
        <v>0</v>
      </c>
      <c r="F39" s="55">
        <f t="shared" si="2"/>
        <v>0</v>
      </c>
    </row>
    <row r="40" spans="3:6" ht="15.75" customHeight="1">
      <c r="C40" s="50">
        <v>28</v>
      </c>
      <c r="D40" s="38">
        <f>IF(('общие характеристики'!$T44+'общие характеристики'!$U44)&gt;0,ROUND(($C$7*$D$7*'общие характеристики'!$T44+$C$8*$D$7*'общие характеристики'!$U44)*(VLOOKUP('общие характеристики'!$C44,затраты!$H$7:$I$13,2,FALSE)),2),0)</f>
        <v>0</v>
      </c>
      <c r="E40" s="54">
        <f>IF('общие характеристики'!$C44&gt;0,ROUND(VLOOKUP('общие характеристики'!$C44,затраты!$H$7:$I$13,2,FALSE)*ROUND('общие характеристики'!$W44/$E$7,2)*$F$7*$G$7,2),0)</f>
        <v>0</v>
      </c>
      <c r="F40" s="55">
        <f t="shared" si="2"/>
        <v>0</v>
      </c>
    </row>
    <row r="41" spans="3:6" ht="15.75" customHeight="1">
      <c r="C41" s="50">
        <v>29</v>
      </c>
      <c r="D41" s="38">
        <f>IF(('общие характеристики'!$T45+'общие характеристики'!$U45)&gt;0,ROUND(($C$7*$D$7*'общие характеристики'!$T45+$C$8*$D$7*'общие характеристики'!$U45)*(VLOOKUP('общие характеристики'!$C45,затраты!$H$7:$I$13,2,FALSE)),2),0)</f>
        <v>0</v>
      </c>
      <c r="E41" s="54">
        <f>IF('общие характеристики'!$C45&gt;0,ROUND(VLOOKUP('общие характеристики'!$C45,затраты!$H$7:$I$13,2,FALSE)*ROUND('общие характеристики'!$W45/$E$7,2)*$F$7*$G$7,2),0)</f>
        <v>0</v>
      </c>
      <c r="F41" s="55">
        <f t="shared" si="2"/>
        <v>0</v>
      </c>
    </row>
    <row r="42" spans="3:6" ht="15.75" customHeight="1">
      <c r="C42" s="50">
        <v>30</v>
      </c>
      <c r="D42" s="38">
        <f>IF(('общие характеристики'!$T46+'общие характеристики'!$U46)&gt;0,ROUND(($C$7*$D$7*'общие характеристики'!$T46+$C$8*$D$7*'общие характеристики'!$U46)*(VLOOKUP('общие характеристики'!$C46,затраты!$H$7:$I$13,2,FALSE)),2),0)</f>
        <v>0</v>
      </c>
      <c r="E42" s="54">
        <f>IF('общие характеристики'!$C46&gt;0,ROUND(VLOOKUP('общие характеристики'!$C46,затраты!$H$7:$I$13,2,FALSE)*ROUND('общие характеристики'!$W46/$E$7,2)*$F$7*$G$7,2),0)</f>
        <v>0</v>
      </c>
      <c r="F42" s="55">
        <f t="shared" si="2"/>
        <v>0</v>
      </c>
    </row>
    <row r="43" spans="3:6" ht="15">
      <c r="C43" s="50">
        <v>31</v>
      </c>
      <c r="D43" s="38">
        <f>IF(('общие характеристики'!$T47+'общие характеристики'!$U47)&gt;0,ROUND(($C$7*$D$7*'общие характеристики'!$T47+$C$8*$D$7*'общие характеристики'!$U47)*(VLOOKUP('общие характеристики'!$C47,затраты!$H$7:$I$13,2,FALSE)),2),0)</f>
        <v>0</v>
      </c>
      <c r="E43" s="54">
        <f>IF('общие характеристики'!$C47&gt;0,ROUND(VLOOKUP('общие характеристики'!$C47,затраты!$H$7:$I$13,2,FALSE)*ROUND('общие характеристики'!$W47/$E$7,2)*$F$7*$G$7,2),0)</f>
        <v>0</v>
      </c>
      <c r="F43" s="55">
        <f t="shared" si="2"/>
        <v>0</v>
      </c>
    </row>
    <row r="44" spans="3:6" ht="15">
      <c r="C44" s="50">
        <v>32</v>
      </c>
      <c r="D44" s="38">
        <f>IF(('общие характеристики'!$T48+'общие характеристики'!$U48)&gt;0,ROUND(($C$7*$D$7*'общие характеристики'!$T48+$C$8*$D$7*'общие характеристики'!$U48)*(VLOOKUP('общие характеристики'!$C48,затраты!$H$7:$I$13,2,FALSE)),2),0)</f>
        <v>0</v>
      </c>
      <c r="E44" s="54">
        <f>IF('общие характеристики'!$C48&gt;0,ROUND(VLOOKUP('общие характеристики'!$C48,затраты!$H$7:$I$13,2,FALSE)*ROUND('общие характеристики'!$W48/$E$7,2)*$F$7*$G$7,2),0)</f>
        <v>0</v>
      </c>
      <c r="F44" s="55">
        <f t="shared" si="2"/>
        <v>0</v>
      </c>
    </row>
    <row r="45" spans="3:6" ht="15">
      <c r="C45" s="50">
        <v>33</v>
      </c>
      <c r="D45" s="38">
        <f>IF(('общие характеристики'!$T49+'общие характеристики'!$U49)&gt;0,ROUND(($C$7*$D$7*'общие характеристики'!$T49+$C$8*$D$7*'общие характеристики'!$U49)*(VLOOKUP('общие характеристики'!$C49,затраты!$H$7:$I$13,2,FALSE)),2),0)</f>
        <v>0</v>
      </c>
      <c r="E45" s="54">
        <f>IF('общие характеристики'!$C49&gt;0,ROUND(VLOOKUP('общие характеристики'!$C49,затраты!$H$7:$I$13,2,FALSE)*ROUND('общие характеристики'!$W49/$E$7,2)*$F$7*$G$7,2),0)</f>
        <v>0</v>
      </c>
      <c r="F45" s="55">
        <f t="shared" si="2"/>
        <v>0</v>
      </c>
    </row>
    <row r="46" spans="3:6" ht="15">
      <c r="C46" s="50">
        <v>34</v>
      </c>
      <c r="D46" s="38">
        <f>IF(('общие характеристики'!$T50+'общие характеристики'!$U50)&gt;0,ROUND(($C$7*$D$7*'общие характеристики'!$T50+$C$8*$D$7*'общие характеристики'!$U50)*(VLOOKUP('общие характеристики'!$C50,затраты!$H$7:$I$13,2,FALSE)),2),0)</f>
        <v>0</v>
      </c>
      <c r="E46" s="54">
        <f>IF('общие характеристики'!$C50&gt;0,ROUND(VLOOKUP('общие характеристики'!$C50,затраты!$H$7:$I$13,2,FALSE)*ROUND('общие характеристики'!$W50/$E$7,2)*$F$7*$G$7,2),0)</f>
        <v>0</v>
      </c>
      <c r="F46" s="55">
        <f t="shared" si="2"/>
        <v>0</v>
      </c>
    </row>
    <row r="47" spans="3:6" ht="15">
      <c r="C47" s="50">
        <v>35</v>
      </c>
      <c r="D47" s="38">
        <f>IF(('общие характеристики'!$T51+'общие характеристики'!$U51)&gt;0,ROUND(($C$7*$D$7*'общие характеристики'!$T51+$C$8*$D$7*'общие характеристики'!$U51)*(VLOOKUP('общие характеристики'!$C51,затраты!$H$7:$I$13,2,FALSE)),2),0)</f>
        <v>0</v>
      </c>
      <c r="E47" s="54">
        <f>IF('общие характеристики'!$C51&gt;0,ROUND(VLOOKUP('общие характеристики'!$C51,затраты!$H$7:$I$13,2,FALSE)*ROUND('общие характеристики'!$W51/$E$7,2)*$F$7*$G$7,2),0)</f>
        <v>0</v>
      </c>
      <c r="F47" s="55">
        <f t="shared" si="2"/>
        <v>0</v>
      </c>
    </row>
    <row r="48" spans="3:6" ht="15">
      <c r="C48" s="50">
        <v>36</v>
      </c>
      <c r="D48" s="38">
        <f>IF(('общие характеристики'!$T52+'общие характеристики'!$U52)&gt;0,ROUND(($C$7*$D$7*'общие характеристики'!$T52+$C$8*$D$7*'общие характеристики'!$U52)*(VLOOKUP('общие характеристики'!$C52,затраты!$H$7:$I$13,2,FALSE)),2),0)</f>
        <v>0</v>
      </c>
      <c r="E48" s="54">
        <f>IF('общие характеристики'!$C52&gt;0,ROUND(VLOOKUP('общие характеристики'!$C52,затраты!$H$7:$I$13,2,FALSE)*ROUND('общие характеристики'!$W52/$E$7,2)*$F$7*$G$7,2),0)</f>
        <v>0</v>
      </c>
      <c r="F48" s="55">
        <f t="shared" si="2"/>
        <v>0</v>
      </c>
    </row>
    <row r="49" spans="3:6" ht="15">
      <c r="C49" s="50">
        <v>37</v>
      </c>
      <c r="D49" s="38">
        <f>IF(('общие характеристики'!$T53+'общие характеристики'!$U53)&gt;0,ROUND(($C$7*$D$7*'общие характеристики'!$T53+$C$8*$D$7*'общие характеристики'!$U53)*(VLOOKUP('общие характеристики'!$C53,затраты!$H$7:$I$13,2,FALSE)),2),0)</f>
        <v>0</v>
      </c>
      <c r="E49" s="54">
        <f>IF('общие характеристики'!$C53&gt;0,ROUND(VLOOKUP('общие характеристики'!$C53,затраты!$H$7:$I$13,2,FALSE)*ROUND('общие характеристики'!$W53/$E$7,2)*$F$7*$G$7,2),0)</f>
        <v>0</v>
      </c>
      <c r="F49" s="55">
        <f t="shared" si="2"/>
        <v>0</v>
      </c>
    </row>
    <row r="50" spans="3:6" ht="15">
      <c r="C50" s="50">
        <v>38</v>
      </c>
      <c r="D50" s="38">
        <f>IF(('общие характеристики'!$T54+'общие характеристики'!$U54)&gt;0,ROUND(($C$7*$D$7*'общие характеристики'!$T54+$C$8*$D$7*'общие характеристики'!$U54)*(VLOOKUP('общие характеристики'!$C54,затраты!$H$7:$I$13,2,FALSE)),2),0)</f>
        <v>0</v>
      </c>
      <c r="E50" s="54">
        <f>IF('общие характеристики'!$C54&gt;0,ROUND(VLOOKUP('общие характеристики'!$C54,затраты!$H$7:$I$13,2,FALSE)*ROUND('общие характеристики'!$W54/$E$7,2)*$F$7*$G$7,2),0)</f>
        <v>0</v>
      </c>
      <c r="F50" s="55">
        <f t="shared" si="2"/>
        <v>0</v>
      </c>
    </row>
    <row r="51" spans="3:6" ht="15">
      <c r="C51" s="50">
        <v>39</v>
      </c>
      <c r="D51" s="38">
        <f>IF(('общие характеристики'!$T55+'общие характеристики'!$U55)&gt;0,ROUND(($C$7*$D$7*'общие характеристики'!$T55+$C$8*$D$7*'общие характеристики'!$U55)*(VLOOKUP('общие характеристики'!$C55,затраты!$H$7:$I$13,2,FALSE)),2),0)</f>
        <v>0</v>
      </c>
      <c r="E51" s="54">
        <f>IF('общие характеристики'!$C55&gt;0,ROUND(VLOOKUP('общие характеристики'!$C55,затраты!$H$7:$I$13,2,FALSE)*ROUND('общие характеристики'!$W55/$E$7,2)*$F$7*$G$7,2),0)</f>
        <v>0</v>
      </c>
      <c r="F51" s="55">
        <f t="shared" si="2"/>
        <v>0</v>
      </c>
    </row>
    <row r="52" spans="3:6" ht="15">
      <c r="C52" s="50">
        <v>40</v>
      </c>
      <c r="D52" s="38">
        <f>IF(('общие характеристики'!$T56+'общие характеристики'!$U56)&gt;0,ROUND(($C$7*$D$7*'общие характеристики'!$T56+$C$8*$D$7*'общие характеристики'!$U56)*(VLOOKUP('общие характеристики'!$C56,затраты!$H$7:$I$13,2,FALSE)),2),0)</f>
        <v>0</v>
      </c>
      <c r="E52" s="54">
        <f>IF('общие характеристики'!$C56&gt;0,ROUND(VLOOKUP('общие характеристики'!$C56,затраты!$H$7:$I$13,2,FALSE)*ROUND('общие характеристики'!$W56/$E$7,2)*$F$7*$G$7,2),0)</f>
        <v>0</v>
      </c>
      <c r="F52" s="55">
        <f t="shared" si="2"/>
        <v>0</v>
      </c>
    </row>
    <row r="53" spans="3:6" ht="15">
      <c r="C53" s="50">
        <v>41</v>
      </c>
      <c r="D53" s="38">
        <f>IF(('общие характеристики'!$T57+'общие характеристики'!$U57)&gt;0,ROUND(($C$7*$D$7*'общие характеристики'!$T57+$C$8*$D$7*'общие характеристики'!$U57)*(VLOOKUP('общие характеристики'!$C57,затраты!$H$7:$I$13,2,FALSE)),2),0)</f>
        <v>0</v>
      </c>
      <c r="E53" s="54">
        <f>IF('общие характеристики'!$C57&gt;0,ROUND(VLOOKUP('общие характеристики'!$C57,затраты!$H$7:$I$13,2,FALSE)*ROUND('общие характеристики'!$W57/$E$7,2)*$F$7*$G$7,2),0)</f>
        <v>0</v>
      </c>
      <c r="F53" s="55">
        <f t="shared" si="2"/>
        <v>0</v>
      </c>
    </row>
    <row r="54" spans="3:6" ht="15">
      <c r="C54" s="50">
        <v>42</v>
      </c>
      <c r="D54" s="38">
        <f>IF(('общие характеристики'!$T58+'общие характеристики'!$U58)&gt;0,ROUND(($C$7*$D$7*'общие характеристики'!$T58+$C$8*$D$7*'общие характеристики'!$U58)*(VLOOKUP('общие характеристики'!$C58,затраты!$H$7:$I$13,2,FALSE)),2),0)</f>
        <v>0</v>
      </c>
      <c r="E54" s="54">
        <f>IF('общие характеристики'!$C58&gt;0,ROUND(VLOOKUP('общие характеристики'!$C58,затраты!$H$7:$I$13,2,FALSE)*ROUND('общие характеристики'!$W58/$E$7,2)*$F$7*$G$7,2),0)</f>
        <v>0</v>
      </c>
      <c r="F54" s="55">
        <f t="shared" si="2"/>
        <v>0</v>
      </c>
    </row>
    <row r="55" spans="3:6" ht="15">
      <c r="C55" s="50">
        <v>43</v>
      </c>
      <c r="D55" s="38">
        <f>IF(('общие характеристики'!$T59+'общие характеристики'!$U59)&gt;0,ROUND(($C$7*$D$7*'общие характеристики'!$T59+$C$8*$D$7*'общие характеристики'!$U59)*(VLOOKUP('общие характеристики'!$C59,затраты!$H$7:$I$13,2,FALSE)),2),0)</f>
        <v>0</v>
      </c>
      <c r="E55" s="54">
        <f>IF('общие характеристики'!$C59&gt;0,ROUND(VLOOKUP('общие характеристики'!$C59,затраты!$H$7:$I$13,2,FALSE)*ROUND('общие характеристики'!$W59/$E$7,2)*$F$7*$G$7,2),0)</f>
        <v>0</v>
      </c>
      <c r="F55" s="55">
        <f t="shared" si="2"/>
        <v>0</v>
      </c>
    </row>
    <row r="56" spans="3:6" ht="15">
      <c r="C56" s="50">
        <v>44</v>
      </c>
      <c r="D56" s="38">
        <f>IF(('общие характеристики'!$T60+'общие характеристики'!$U60)&gt;0,ROUND(($C$7*$D$7*'общие характеристики'!$T60+$C$8*$D$7*'общие характеристики'!$U60)*(VLOOKUP('общие характеристики'!$C60,затраты!$H$7:$I$13,2,FALSE)),2),0)</f>
        <v>0</v>
      </c>
      <c r="E56" s="54">
        <f>IF('общие характеристики'!$C60&gt;0,ROUND(VLOOKUP('общие характеристики'!$C60,затраты!$H$7:$I$13,2,FALSE)*ROUND('общие характеристики'!$W60/$E$7,2)*$F$7*$G$7,2),0)</f>
        <v>0</v>
      </c>
      <c r="F56" s="55">
        <f t="shared" si="2"/>
        <v>0</v>
      </c>
    </row>
    <row r="57" spans="3:6" ht="15">
      <c r="C57" s="50">
        <v>45</v>
      </c>
      <c r="D57" s="38">
        <f>IF(('общие характеристики'!$T61+'общие характеристики'!$U61)&gt;0,ROUND(($C$7*$D$7*'общие характеристики'!$T61+$C$8*$D$7*'общие характеристики'!$U61)*(VLOOKUP('общие характеристики'!$C61,затраты!$H$7:$I$13,2,FALSE)),2),0)</f>
        <v>0</v>
      </c>
      <c r="E57" s="54">
        <f>IF('общие характеристики'!$C61&gt;0,ROUND(VLOOKUP('общие характеристики'!$C61,затраты!$H$7:$I$13,2,FALSE)*ROUND('общие характеристики'!$W61/$E$7,2)*$F$7*$G$7,2),0)</f>
        <v>0</v>
      </c>
      <c r="F57" s="55">
        <f t="shared" si="2"/>
        <v>0</v>
      </c>
    </row>
    <row r="58" spans="3:6" ht="15">
      <c r="C58" s="50">
        <v>46</v>
      </c>
      <c r="D58" s="38">
        <f>IF(('общие характеристики'!$T62+'общие характеристики'!$U62)&gt;0,ROUND(($C$7*$D$7*'общие характеристики'!$T62+$C$8*$D$7*'общие характеристики'!$U62)*(VLOOKUP('общие характеристики'!$C62,затраты!$H$7:$I$13,2,FALSE)),2),0)</f>
        <v>0</v>
      </c>
      <c r="E58" s="54">
        <f>IF('общие характеристики'!$C62&gt;0,ROUND(VLOOKUP('общие характеристики'!$C62,затраты!$H$7:$I$13,2,FALSE)*ROUND('общие характеристики'!$W62/$E$7,2)*$F$7*$G$7,2),0)</f>
        <v>0</v>
      </c>
      <c r="F58" s="55">
        <f t="shared" si="2"/>
        <v>0</v>
      </c>
    </row>
    <row r="59" spans="3:6" ht="15">
      <c r="C59" s="50">
        <v>47</v>
      </c>
      <c r="D59" s="38">
        <f>IF(('общие характеристики'!$T63+'общие характеристики'!$U63)&gt;0,ROUND(($C$7*$D$7*'общие характеристики'!$T63+$C$8*$D$7*'общие характеристики'!$U63)*(VLOOKUP('общие характеристики'!$C63,затраты!$H$7:$I$13,2,FALSE)),2),0)</f>
        <v>0</v>
      </c>
      <c r="E59" s="54">
        <f>IF('общие характеристики'!$C63&gt;0,ROUND(VLOOKUP('общие характеристики'!$C63,затраты!$H$7:$I$13,2,FALSE)*ROUND('общие характеристики'!$W63/$E$7,2)*$F$7*$G$7,2),0)</f>
        <v>0</v>
      </c>
      <c r="F59" s="55">
        <f t="shared" si="2"/>
        <v>0</v>
      </c>
    </row>
    <row r="60" spans="3:6" ht="15">
      <c r="C60" s="50">
        <v>48</v>
      </c>
      <c r="D60" s="38">
        <f>IF(('общие характеристики'!$T64+'общие характеристики'!$U64)&gt;0,ROUND(($C$7*$D$7*'общие характеристики'!$T64+$C$8*$D$7*'общие характеристики'!$U64)*(VLOOKUP('общие характеристики'!$C64,затраты!$H$7:$I$13,2,FALSE)),2),0)</f>
        <v>0</v>
      </c>
      <c r="E60" s="54">
        <f>IF('общие характеристики'!$C64&gt;0,ROUND(VLOOKUP('общие характеристики'!$C64,затраты!$H$7:$I$13,2,FALSE)*ROUND('общие характеристики'!$W64/$E$7,2)*$F$7*$G$7,2),0)</f>
        <v>0</v>
      </c>
      <c r="F60" s="55">
        <f t="shared" si="2"/>
        <v>0</v>
      </c>
    </row>
    <row r="61" spans="3:6" ht="15">
      <c r="C61" s="50">
        <v>49</v>
      </c>
      <c r="D61" s="38">
        <f>IF(('общие характеристики'!$T65+'общие характеристики'!$U65)&gt;0,ROUND(($C$7*$D$7*'общие характеристики'!$T65+$C$8*$D$7*'общие характеристики'!$U65)*(VLOOKUP('общие характеристики'!$C65,затраты!$H$7:$I$13,2,FALSE)),2),0)</f>
        <v>0</v>
      </c>
      <c r="E61" s="54">
        <f>IF('общие характеристики'!$C65&gt;0,ROUND(VLOOKUP('общие характеристики'!$C65,затраты!$H$7:$I$13,2,FALSE)*ROUND('общие характеристики'!$W65/$E$7,2)*$F$7*$G$7,2),0)</f>
        <v>0</v>
      </c>
      <c r="F61" s="55">
        <f t="shared" si="2"/>
        <v>0</v>
      </c>
    </row>
    <row r="62" spans="3:6" ht="15">
      <c r="C62" s="50">
        <v>50</v>
      </c>
      <c r="D62" s="38">
        <f>IF(('общие характеристики'!$T66+'общие характеристики'!$U66)&gt;0,ROUND(($C$7*$D$7*'общие характеристики'!$T66+$C$8*$D$7*'общие характеристики'!$U66)*(VLOOKUP('общие характеристики'!$C66,затраты!$H$7:$I$13,2,FALSE)),2),0)</f>
        <v>0</v>
      </c>
      <c r="E62" s="54">
        <f>IF('общие характеристики'!$C66&gt;0,ROUND(VLOOKUP('общие характеристики'!$C66,затраты!$H$7:$I$13,2,FALSE)*ROUND('общие характеристики'!$W66/$E$7,2)*$F$7*$G$7,2),0)</f>
        <v>0</v>
      </c>
      <c r="F62" s="55">
        <f t="shared" si="2"/>
        <v>0</v>
      </c>
    </row>
    <row r="63" spans="3:6" ht="15">
      <c r="C63" s="50">
        <v>51</v>
      </c>
      <c r="D63" s="38">
        <f>IF(('общие характеристики'!$T67+'общие характеристики'!$U67)&gt;0,ROUND(($C$7*$D$7*'общие характеристики'!$T67+$C$8*$D$7*'общие характеристики'!$U67)*(VLOOKUP('общие характеристики'!$C67,затраты!$H$7:$I$13,2,FALSE)),2),0)</f>
        <v>0</v>
      </c>
      <c r="E63" s="54">
        <f>IF('общие характеристики'!$C67&gt;0,ROUND(VLOOKUP('общие характеристики'!$C67,затраты!$H$7:$I$13,2,FALSE)*ROUND('общие характеристики'!$W67/$E$7,2)*$F$7*$G$7,2),0)</f>
        <v>0</v>
      </c>
      <c r="F63" s="55">
        <f t="shared" si="2"/>
        <v>0</v>
      </c>
    </row>
    <row r="64" spans="3:6" ht="15">
      <c r="C64" s="50">
        <v>52</v>
      </c>
      <c r="D64" s="38">
        <f>IF(('общие характеристики'!$T68+'общие характеристики'!$U68)&gt;0,ROUND(($C$7*$D$7*'общие характеристики'!$T68+$C$8*$D$7*'общие характеристики'!$U68)*(VLOOKUP('общие характеристики'!$C68,затраты!$H$7:$I$13,2,FALSE)),2),0)</f>
        <v>0</v>
      </c>
      <c r="E64" s="54">
        <f>IF('общие характеристики'!$C68&gt;0,ROUND(VLOOKUP('общие характеристики'!$C68,затраты!$H$7:$I$13,2,FALSE)*ROUND('общие характеристики'!$W68/$E$7,2)*$F$7*$G$7,2),0)</f>
        <v>0</v>
      </c>
      <c r="F64" s="55">
        <f t="shared" si="2"/>
        <v>0</v>
      </c>
    </row>
    <row r="65" spans="3:6" ht="15">
      <c r="C65" s="50">
        <v>53</v>
      </c>
      <c r="D65" s="38">
        <f>IF(('общие характеристики'!$T69+'общие характеристики'!$U69)&gt;0,ROUND(($C$7*$D$7*'общие характеристики'!$T69+$C$8*$D$7*'общие характеристики'!$U69)*(VLOOKUP('общие характеристики'!$C69,затраты!$H$7:$I$13,2,FALSE)),2),0)</f>
        <v>0</v>
      </c>
      <c r="E65" s="54">
        <f>IF('общие характеристики'!$C69&gt;0,ROUND(VLOOKUP('общие характеристики'!$C69,затраты!$H$7:$I$13,2,FALSE)*ROUND('общие характеристики'!$W69/$E$7,2)*$F$7*$G$7,2),0)</f>
        <v>0</v>
      </c>
      <c r="F65" s="55">
        <f t="shared" si="2"/>
        <v>0</v>
      </c>
    </row>
    <row r="66" spans="3:6" ht="15">
      <c r="C66" s="50">
        <v>54</v>
      </c>
      <c r="D66" s="38">
        <f>IF(('общие характеристики'!$T70+'общие характеристики'!$U70)&gt;0,ROUND(($C$7*$D$7*'общие характеристики'!$T70+$C$8*$D$7*'общие характеристики'!$U70)*(VLOOKUP('общие характеристики'!$C70,затраты!$H$7:$I$13,2,FALSE)),2),0)</f>
        <v>0</v>
      </c>
      <c r="E66" s="54">
        <f>IF('общие характеристики'!$C70&gt;0,ROUND(VLOOKUP('общие характеристики'!$C70,затраты!$H$7:$I$13,2,FALSE)*ROUND('общие характеристики'!$W70/$E$7,2)*$F$7*$G$7,2),0)</f>
        <v>0</v>
      </c>
      <c r="F66" s="55">
        <f t="shared" si="2"/>
        <v>0</v>
      </c>
    </row>
    <row r="67" spans="3:6" ht="15">
      <c r="C67" s="50">
        <v>55</v>
      </c>
      <c r="D67" s="38">
        <f>IF(('общие характеристики'!$T71+'общие характеристики'!$U71)&gt;0,ROUND(($C$7*$D$7*'общие характеристики'!$T71+$C$8*$D$7*'общие характеристики'!$U71)*(VLOOKUP('общие характеристики'!$C71,затраты!$H$7:$I$13,2,FALSE)),2),0)</f>
        <v>0</v>
      </c>
      <c r="E67" s="54">
        <f>IF('общие характеристики'!$C71&gt;0,ROUND(VLOOKUP('общие характеристики'!$C71,затраты!$H$7:$I$13,2,FALSE)*ROUND('общие характеристики'!$W71/$E$7,2)*$F$7*$G$7,2),0)</f>
        <v>0</v>
      </c>
      <c r="F67" s="55">
        <f t="shared" si="2"/>
        <v>0</v>
      </c>
    </row>
    <row r="68" spans="3:6" ht="15">
      <c r="C68" s="50">
        <v>56</v>
      </c>
      <c r="D68" s="38">
        <f>IF(('общие характеристики'!$T72+'общие характеристики'!$U72)&gt;0,ROUND(($C$7*$D$7*'общие характеристики'!$T72+$C$8*$D$7*'общие характеристики'!$U72)*(VLOOKUP('общие характеристики'!$C72,затраты!$H$7:$I$13,2,FALSE)),2),0)</f>
        <v>0</v>
      </c>
      <c r="E68" s="54">
        <f>IF('общие характеристики'!$C72&gt;0,ROUND(VLOOKUP('общие характеристики'!$C72,затраты!$H$7:$I$13,2,FALSE)*ROUND('общие характеристики'!$W72/$E$7,2)*$F$7*$G$7,2),0)</f>
        <v>0</v>
      </c>
      <c r="F68" s="55">
        <f t="shared" si="2"/>
        <v>0</v>
      </c>
    </row>
    <row r="69" spans="3:6" ht="15">
      <c r="C69" s="50">
        <v>57</v>
      </c>
      <c r="D69" s="38">
        <f>IF(('общие характеристики'!$T73+'общие характеристики'!$U73)&gt;0,ROUND(($C$7*$D$7*'общие характеристики'!$T73+$C$8*$D$7*'общие характеристики'!$U73)*(VLOOKUP('общие характеристики'!$C73,затраты!$H$7:$I$13,2,FALSE)),2),0)</f>
        <v>0</v>
      </c>
      <c r="E69" s="54">
        <f>IF('общие характеристики'!$C73&gt;0,ROUND(VLOOKUP('общие характеристики'!$C73,затраты!$H$7:$I$13,2,FALSE)*ROUND('общие характеристики'!$W73/$E$7,2)*$F$7*$G$7,2),0)</f>
        <v>0</v>
      </c>
      <c r="F69" s="55">
        <f t="shared" si="2"/>
        <v>0</v>
      </c>
    </row>
    <row r="70" spans="3:6" ht="15">
      <c r="C70" s="50">
        <v>58</v>
      </c>
      <c r="D70" s="38">
        <f>IF(('общие характеристики'!$T74+'общие характеристики'!$U74)&gt;0,ROUND(($C$7*$D$7*'общие характеристики'!$T74+$C$8*$D$7*'общие характеристики'!$U74)*(VLOOKUP('общие характеристики'!$C74,затраты!$H$7:$I$13,2,FALSE)),2),0)</f>
        <v>0</v>
      </c>
      <c r="E70" s="54">
        <f>IF('общие характеристики'!$C74&gt;0,ROUND(VLOOKUP('общие характеристики'!$C74,затраты!$H$7:$I$13,2,FALSE)*ROUND('общие характеристики'!$W74/$E$7,2)*$F$7*$G$7,2),0)</f>
        <v>0</v>
      </c>
      <c r="F70" s="55">
        <f t="shared" si="2"/>
        <v>0</v>
      </c>
    </row>
    <row r="71" spans="3:6" ht="15">
      <c r="C71" s="50">
        <v>59</v>
      </c>
      <c r="D71" s="38">
        <f>IF(('общие характеристики'!$T75+'общие характеристики'!$U75)&gt;0,ROUND(($C$7*$D$7*'общие характеристики'!$T75+$C$8*$D$7*'общие характеристики'!$U75)*(VLOOKUP('общие характеристики'!$C75,затраты!$H$7:$I$13,2,FALSE)),2),0)</f>
        <v>0</v>
      </c>
      <c r="E71" s="54">
        <f>IF('общие характеристики'!$C75&gt;0,ROUND(VLOOKUP('общие характеристики'!$C75,затраты!$H$7:$I$13,2,FALSE)*ROUND('общие характеристики'!$W75/$E$7,2)*$F$7*$G$7,2),0)</f>
        <v>0</v>
      </c>
      <c r="F71" s="55">
        <f t="shared" si="2"/>
        <v>0</v>
      </c>
    </row>
    <row r="72" spans="3:6" ht="15">
      <c r="C72" s="50">
        <v>60</v>
      </c>
      <c r="D72" s="38">
        <f>IF(('общие характеристики'!$T76+'общие характеристики'!$U76)&gt;0,ROUND(($C$7*$D$7*'общие характеристики'!$T76+$C$8*$D$7*'общие характеристики'!$U76)*(VLOOKUP('общие характеристики'!$C76,затраты!$H$7:$I$13,2,FALSE)),2),0)</f>
        <v>0</v>
      </c>
      <c r="E72" s="54">
        <f>IF('общие характеристики'!$C76&gt;0,ROUND(VLOOKUP('общие характеристики'!$C76,затраты!$H$7:$I$13,2,FALSE)*ROUND('общие характеристики'!$W76/$E$7,2)*$F$7*$G$7,2),0)</f>
        <v>0</v>
      </c>
      <c r="F72" s="55">
        <f t="shared" si="2"/>
        <v>0</v>
      </c>
    </row>
    <row r="73" spans="3:6" ht="15">
      <c r="C73" s="50">
        <v>61</v>
      </c>
      <c r="D73" s="38">
        <f>IF(('общие характеристики'!$T77+'общие характеристики'!$U77)&gt;0,ROUND(($C$7*$D$7*'общие характеристики'!$T77+$C$8*$D$7*'общие характеристики'!$U77)*(VLOOKUP('общие характеристики'!$C77,затраты!$H$7:$I$13,2,FALSE)),2),0)</f>
        <v>0</v>
      </c>
      <c r="E73" s="54">
        <f>IF('общие характеристики'!$C77&gt;0,ROUND(VLOOKUP('общие характеристики'!$C77,затраты!$H$7:$I$13,2,FALSE)*ROUND('общие характеристики'!$W77/$E$7,2)*$F$7*$G$7,2),0)</f>
        <v>0</v>
      </c>
      <c r="F73" s="55">
        <f t="shared" si="2"/>
        <v>0</v>
      </c>
    </row>
    <row r="74" spans="3:6" ht="15">
      <c r="C74" s="50">
        <v>62</v>
      </c>
      <c r="D74" s="38">
        <f>IF(('общие характеристики'!$T78+'общие характеристики'!$U78)&gt;0,ROUND(($C$7*$D$7*'общие характеристики'!$T78+$C$8*$D$7*'общие характеристики'!$U78)*(VLOOKUP('общие характеристики'!$C78,затраты!$H$7:$I$13,2,FALSE)),2),0)</f>
        <v>0</v>
      </c>
      <c r="E74" s="54">
        <f>IF('общие характеристики'!$C78&gt;0,ROUND(VLOOKUP('общие характеристики'!$C78,затраты!$H$7:$I$13,2,FALSE)*ROUND('общие характеристики'!$W78/$E$7,2)*$F$7*$G$7,2),0)</f>
        <v>0</v>
      </c>
      <c r="F74" s="55">
        <f t="shared" si="2"/>
        <v>0</v>
      </c>
    </row>
    <row r="75" spans="3:6" ht="15">
      <c r="C75" s="50">
        <v>63</v>
      </c>
      <c r="D75" s="38">
        <f>IF(('общие характеристики'!$T79+'общие характеристики'!$U79)&gt;0,ROUND(($C$7*$D$7*'общие характеристики'!$T79+$C$8*$D$7*'общие характеристики'!$U79)*(VLOOKUP('общие характеристики'!$C79,затраты!$H$7:$I$13,2,FALSE)),2),0)</f>
        <v>0</v>
      </c>
      <c r="E75" s="54">
        <f>IF('общие характеристики'!$C79&gt;0,ROUND(VLOOKUP('общие характеристики'!$C79,затраты!$H$7:$I$13,2,FALSE)*ROUND('общие характеристики'!$W79/$E$7,2)*$F$7*$G$7,2),0)</f>
        <v>0</v>
      </c>
      <c r="F75" s="55">
        <f t="shared" si="2"/>
        <v>0</v>
      </c>
    </row>
    <row r="76" spans="3:6" ht="15">
      <c r="C76" s="50">
        <v>64</v>
      </c>
      <c r="D76" s="38">
        <f>IF(('общие характеристики'!$T80+'общие характеристики'!$U80)&gt;0,ROUND(($C$7*$D$7*'общие характеристики'!$T80+$C$8*$D$7*'общие характеристики'!$U80)*(VLOOKUP('общие характеристики'!$C80,затраты!$H$7:$I$13,2,FALSE)),2),0)</f>
        <v>0</v>
      </c>
      <c r="E76" s="54">
        <f>IF('общие характеристики'!$C80&gt;0,ROUND(VLOOKUP('общие характеристики'!$C80,затраты!$H$7:$I$13,2,FALSE)*ROUND('общие характеристики'!$W80/$E$7,2)*$F$7*$G$7,2),0)</f>
        <v>0</v>
      </c>
      <c r="F76" s="55">
        <f t="shared" si="2"/>
        <v>0</v>
      </c>
    </row>
    <row r="77" spans="3:6" ht="15">
      <c r="C77" s="50">
        <v>65</v>
      </c>
      <c r="D77" s="38">
        <f>IF(('общие характеристики'!$T81+'общие характеристики'!$U81)&gt;0,ROUND(($C$7*$D$7*'общие характеристики'!$T81+$C$8*$D$7*'общие характеристики'!$U81)*(VLOOKUP('общие характеристики'!$C81,затраты!$H$7:$I$13,2,FALSE)),2),0)</f>
        <v>0</v>
      </c>
      <c r="E77" s="54">
        <f>IF('общие характеристики'!$C81&gt;0,ROUND(VLOOKUP('общие характеристики'!$C81,затраты!$H$7:$I$13,2,FALSE)*ROUND('общие характеристики'!$W81/$E$7,2)*$F$7*$G$7,2),0)</f>
        <v>0</v>
      </c>
      <c r="F77" s="55">
        <f t="shared" si="2"/>
        <v>0</v>
      </c>
    </row>
    <row r="78" spans="3:6" ht="15">
      <c r="C78" s="50">
        <v>66</v>
      </c>
      <c r="D78" s="38">
        <f>IF(('общие характеристики'!$T82+'общие характеристики'!$U82)&gt;0,ROUND(($C$7*$D$7*'общие характеристики'!$T82+$C$8*$D$7*'общие характеристики'!$U82)*(VLOOKUP('общие характеристики'!$C82,затраты!$H$7:$I$13,2,FALSE)),2),0)</f>
        <v>0</v>
      </c>
      <c r="E78" s="54">
        <f>IF('общие характеристики'!$C82&gt;0,ROUND(VLOOKUP('общие характеристики'!$C82,затраты!$H$7:$I$13,2,FALSE)*ROUND('общие характеристики'!$W82/$E$7,2)*$F$7*$G$7,2),0)</f>
        <v>0</v>
      </c>
      <c r="F78" s="55">
        <f aca="true" t="shared" si="3" ref="F78:F112">ROUND($D78+$E78,2)</f>
        <v>0</v>
      </c>
    </row>
    <row r="79" spans="3:6" ht="15">
      <c r="C79" s="50">
        <v>67</v>
      </c>
      <c r="D79" s="38">
        <f>IF(('общие характеристики'!$T83+'общие характеристики'!$U83)&gt;0,ROUND(($C$7*$D$7*'общие характеристики'!$T83+$C$8*$D$7*'общие характеристики'!$U83)*(VLOOKUP('общие характеристики'!$C83,затраты!$H$7:$I$13,2,FALSE)),2),0)</f>
        <v>0</v>
      </c>
      <c r="E79" s="54">
        <f>IF('общие характеристики'!$C83&gt;0,ROUND(VLOOKUP('общие характеристики'!$C83,затраты!$H$7:$I$13,2,FALSE)*ROUND('общие характеристики'!$W83/$E$7,2)*$F$7*$G$7,2),0)</f>
        <v>0</v>
      </c>
      <c r="F79" s="55">
        <f t="shared" si="3"/>
        <v>0</v>
      </c>
    </row>
    <row r="80" spans="3:6" ht="15">
      <c r="C80" s="50">
        <v>68</v>
      </c>
      <c r="D80" s="38">
        <f>IF(('общие характеристики'!$T84+'общие характеристики'!$U84)&gt;0,ROUND(($C$7*$D$7*'общие характеристики'!$T84+$C$8*$D$7*'общие характеристики'!$U84)*(VLOOKUP('общие характеристики'!$C84,затраты!$H$7:$I$13,2,FALSE)),2),0)</f>
        <v>0</v>
      </c>
      <c r="E80" s="54">
        <f>IF('общие характеристики'!$C84&gt;0,ROUND(VLOOKUP('общие характеристики'!$C84,затраты!$H$7:$I$13,2,FALSE)*ROUND('общие характеристики'!$W84/$E$7,2)*$F$7*$G$7,2),0)</f>
        <v>0</v>
      </c>
      <c r="F80" s="55">
        <f t="shared" si="3"/>
        <v>0</v>
      </c>
    </row>
    <row r="81" spans="3:6" ht="15">
      <c r="C81" s="50">
        <v>69</v>
      </c>
      <c r="D81" s="38">
        <f>IF(('общие характеристики'!$T85+'общие характеристики'!$U85)&gt;0,ROUND(($C$7*$D$7*'общие характеристики'!$T85+$C$8*$D$7*'общие характеристики'!$U85)*(VLOOKUP('общие характеристики'!$C85,затраты!$H$7:$I$13,2,FALSE)),2),0)</f>
        <v>0</v>
      </c>
      <c r="E81" s="54">
        <f>IF('общие характеристики'!$C85&gt;0,ROUND(VLOOKUP('общие характеристики'!$C85,затраты!$H$7:$I$13,2,FALSE)*ROUND('общие характеристики'!$W85/$E$7,2)*$F$7*$G$7,2),0)</f>
        <v>0</v>
      </c>
      <c r="F81" s="55">
        <f t="shared" si="3"/>
        <v>0</v>
      </c>
    </row>
    <row r="82" spans="3:6" ht="15">
      <c r="C82" s="50">
        <v>70</v>
      </c>
      <c r="D82" s="38">
        <f>IF(('общие характеристики'!$T86+'общие характеристики'!$U86)&gt;0,ROUND(($C$7*$D$7*'общие характеристики'!$T86+$C$8*$D$7*'общие характеристики'!$U86)*(VLOOKUP('общие характеристики'!$C86,затраты!$H$7:$I$13,2,FALSE)),2),0)</f>
        <v>0</v>
      </c>
      <c r="E82" s="54">
        <f>IF('общие характеристики'!$C86&gt;0,ROUND(VLOOKUP('общие характеристики'!$C86,затраты!$H$7:$I$13,2,FALSE)*ROUND('общие характеристики'!$W86/$E$7,2)*$F$7*$G$7,2),0)</f>
        <v>0</v>
      </c>
      <c r="F82" s="55">
        <f t="shared" si="3"/>
        <v>0</v>
      </c>
    </row>
    <row r="83" spans="3:6" ht="15">
      <c r="C83" s="50">
        <v>71</v>
      </c>
      <c r="D83" s="38">
        <f>IF(('общие характеристики'!$T87+'общие характеристики'!$U87)&gt;0,ROUND(($C$7*$D$7*'общие характеристики'!$T87+$C$8*$D$7*'общие характеристики'!$U87)*(VLOOKUP('общие характеристики'!$C87,затраты!$H$7:$I$13,2,FALSE)),2),0)</f>
        <v>0</v>
      </c>
      <c r="E83" s="54">
        <f>IF('общие характеристики'!$C87&gt;0,ROUND(VLOOKUP('общие характеристики'!$C87,затраты!$H$7:$I$13,2,FALSE)*ROUND('общие характеристики'!$W87/$E$7,2)*$F$7*$G$7,2),0)</f>
        <v>0</v>
      </c>
      <c r="F83" s="55">
        <f t="shared" si="3"/>
        <v>0</v>
      </c>
    </row>
    <row r="84" spans="3:6" ht="15">
      <c r="C84" s="50">
        <v>72</v>
      </c>
      <c r="D84" s="38">
        <f>IF(('общие характеристики'!$T88+'общие характеристики'!$U88)&gt;0,ROUND(($C$7*$D$7*'общие характеристики'!$T88+$C$8*$D$7*'общие характеристики'!$U88)*(VLOOKUP('общие характеристики'!$C88,затраты!$H$7:$I$13,2,FALSE)),2),0)</f>
        <v>0</v>
      </c>
      <c r="E84" s="54">
        <f>IF('общие характеристики'!$C88&gt;0,ROUND(VLOOKUP('общие характеристики'!$C88,затраты!$H$7:$I$13,2,FALSE)*ROUND('общие характеристики'!$W88/$E$7,2)*$F$7*$G$7,2),0)</f>
        <v>0</v>
      </c>
      <c r="F84" s="55">
        <f t="shared" si="3"/>
        <v>0</v>
      </c>
    </row>
    <row r="85" spans="3:6" ht="15">
      <c r="C85" s="50">
        <v>73</v>
      </c>
      <c r="D85" s="38">
        <f>IF(('общие характеристики'!$T89+'общие характеристики'!$U89)&gt;0,ROUND(($C$7*$D$7*'общие характеристики'!$T89+$C$8*$D$7*'общие характеристики'!$U89)*(VLOOKUP('общие характеристики'!$C89,затраты!$H$7:$I$13,2,FALSE)),2),0)</f>
        <v>0</v>
      </c>
      <c r="E85" s="54">
        <f>IF('общие характеристики'!$C89&gt;0,ROUND(VLOOKUP('общие характеристики'!$C89,затраты!$H$7:$I$13,2,FALSE)*ROUND('общие характеристики'!$W89/$E$7,2)*$F$7*$G$7,2),0)</f>
        <v>0</v>
      </c>
      <c r="F85" s="55">
        <f t="shared" si="3"/>
        <v>0</v>
      </c>
    </row>
    <row r="86" spans="3:6" ht="15">
      <c r="C86" s="50">
        <v>74</v>
      </c>
      <c r="D86" s="38">
        <f>IF(('общие характеристики'!$T90+'общие характеристики'!$U90)&gt;0,ROUND(($C$7*$D$7*'общие характеристики'!$T90+$C$8*$D$7*'общие характеристики'!$U90)*(VLOOKUP('общие характеристики'!$C90,затраты!$H$7:$I$13,2,FALSE)),2),0)</f>
        <v>0</v>
      </c>
      <c r="E86" s="54">
        <f>IF('общие характеристики'!$C90&gt;0,ROUND(VLOOKUP('общие характеристики'!$C90,затраты!$H$7:$I$13,2,FALSE)*ROUND('общие характеристики'!$W90/$E$7,2)*$F$7*$G$7,2),0)</f>
        <v>0</v>
      </c>
      <c r="F86" s="55">
        <f t="shared" si="3"/>
        <v>0</v>
      </c>
    </row>
    <row r="87" spans="3:6" ht="15">
      <c r="C87" s="50">
        <v>75</v>
      </c>
      <c r="D87" s="38">
        <f>IF(('общие характеристики'!$T91+'общие характеристики'!$U91)&gt;0,ROUND(($C$7*$D$7*'общие характеристики'!$T91+$C$8*$D$7*'общие характеристики'!$U91)*(VLOOKUP('общие характеристики'!$C91,затраты!$H$7:$I$13,2,FALSE)),2),0)</f>
        <v>0</v>
      </c>
      <c r="E87" s="54">
        <f>IF('общие характеристики'!$C91&gt;0,ROUND(VLOOKUP('общие характеристики'!$C91,затраты!$H$7:$I$13,2,FALSE)*ROUND('общие характеристики'!$W91/$E$7,2)*$F$7*$G$7,2),0)</f>
        <v>0</v>
      </c>
      <c r="F87" s="55">
        <f t="shared" si="3"/>
        <v>0</v>
      </c>
    </row>
    <row r="88" spans="3:6" ht="15">
      <c r="C88" s="50">
        <v>76</v>
      </c>
      <c r="D88" s="38">
        <f>IF(('общие характеристики'!$T92+'общие характеристики'!$U92)&gt;0,ROUND(($C$7*$D$7*'общие характеристики'!$T92+$C$8*$D$7*'общие характеристики'!$U92)*(VLOOKUP('общие характеристики'!$C92,затраты!$H$7:$I$13,2,FALSE)),2),0)</f>
        <v>0</v>
      </c>
      <c r="E88" s="54">
        <f>IF('общие характеристики'!$C92&gt;0,ROUND(VLOOKUP('общие характеристики'!$C92,затраты!$H$7:$I$13,2,FALSE)*ROUND('общие характеристики'!$W92/$E$7,2)*$F$7*$G$7,2),0)</f>
        <v>0</v>
      </c>
      <c r="F88" s="55">
        <f t="shared" si="3"/>
        <v>0</v>
      </c>
    </row>
    <row r="89" spans="3:6" ht="15">
      <c r="C89" s="50">
        <v>77</v>
      </c>
      <c r="D89" s="38">
        <f>IF(('общие характеристики'!$T93+'общие характеристики'!$U93)&gt;0,ROUND(($C$7*$D$7*'общие характеристики'!$T93+$C$8*$D$7*'общие характеристики'!$U93)*(VLOOKUP('общие характеристики'!$C93,затраты!$H$7:$I$13,2,FALSE)),2),0)</f>
        <v>0</v>
      </c>
      <c r="E89" s="54">
        <f>IF('общие характеристики'!$C93&gt;0,ROUND(VLOOKUP('общие характеристики'!$C93,затраты!$H$7:$I$13,2,FALSE)*ROUND('общие характеристики'!$W93/$E$7,2)*$F$7*$G$7,2),0)</f>
        <v>0</v>
      </c>
      <c r="F89" s="55">
        <f t="shared" si="3"/>
        <v>0</v>
      </c>
    </row>
    <row r="90" spans="3:6" ht="15">
      <c r="C90" s="50">
        <v>78</v>
      </c>
      <c r="D90" s="38">
        <f>IF(('общие характеристики'!$T94+'общие характеристики'!$U94)&gt;0,ROUND(($C$7*$D$7*'общие характеристики'!$T94+$C$8*$D$7*'общие характеристики'!$U94)*(VLOOKUP('общие характеристики'!$C94,затраты!$H$7:$I$13,2,FALSE)),2),0)</f>
        <v>0</v>
      </c>
      <c r="E90" s="54">
        <f>IF('общие характеристики'!$C94&gt;0,ROUND(VLOOKUP('общие характеристики'!$C94,затраты!$H$7:$I$13,2,FALSE)*ROUND('общие характеристики'!$W94/$E$7,2)*$F$7*$G$7,2),0)</f>
        <v>0</v>
      </c>
      <c r="F90" s="55">
        <f t="shared" si="3"/>
        <v>0</v>
      </c>
    </row>
    <row r="91" spans="3:6" ht="15">
      <c r="C91" s="50">
        <v>79</v>
      </c>
      <c r="D91" s="38">
        <f>IF(('общие характеристики'!$T95+'общие характеристики'!$U95)&gt;0,ROUND(($C$7*$D$7*'общие характеристики'!$T95+$C$8*$D$7*'общие характеристики'!$U95)*(VLOOKUP('общие характеристики'!$C95,затраты!$H$7:$I$13,2,FALSE)),2),0)</f>
        <v>0</v>
      </c>
      <c r="E91" s="54">
        <f>IF('общие характеристики'!$C95&gt;0,ROUND(VLOOKUP('общие характеристики'!$C95,затраты!$H$7:$I$13,2,FALSE)*ROUND('общие характеристики'!$W95/$E$7,2)*$F$7*$G$7,2),0)</f>
        <v>0</v>
      </c>
      <c r="F91" s="55">
        <f t="shared" si="3"/>
        <v>0</v>
      </c>
    </row>
    <row r="92" spans="3:6" ht="15">
      <c r="C92" s="50">
        <v>80</v>
      </c>
      <c r="D92" s="38">
        <f>IF(('общие характеристики'!$T96+'общие характеристики'!$U96)&gt;0,ROUND(($C$7*$D$7*'общие характеристики'!$T96+$C$8*$D$7*'общие характеристики'!$U96)*(VLOOKUP('общие характеристики'!$C96,затраты!$H$7:$I$13,2,FALSE)),2),0)</f>
        <v>0</v>
      </c>
      <c r="E92" s="54">
        <f>IF('общие характеристики'!$C96&gt;0,ROUND(VLOOKUP('общие характеристики'!$C96,затраты!$H$7:$I$13,2,FALSE)*ROUND('общие характеристики'!$W96/$E$7,2)*$F$7*$G$7,2),0)</f>
        <v>0</v>
      </c>
      <c r="F92" s="55">
        <f t="shared" si="3"/>
        <v>0</v>
      </c>
    </row>
    <row r="93" spans="3:6" ht="15">
      <c r="C93" s="50">
        <v>81</v>
      </c>
      <c r="D93" s="38">
        <f>IF(('общие характеристики'!$T97+'общие характеристики'!$U97)&gt;0,ROUND(($C$7*$D$7*'общие характеристики'!$T97+$C$8*$D$7*'общие характеристики'!$U97)*(VLOOKUP('общие характеристики'!$C97,затраты!$H$7:$I$13,2,FALSE)),2),0)</f>
        <v>0</v>
      </c>
      <c r="E93" s="54">
        <f>IF('общие характеристики'!$C97&gt;0,ROUND(VLOOKUP('общие характеристики'!$C97,затраты!$H$7:$I$13,2,FALSE)*ROUND('общие характеристики'!$W97/$E$7,2)*$F$7*$G$7,2),0)</f>
        <v>0</v>
      </c>
      <c r="F93" s="55">
        <f t="shared" si="3"/>
        <v>0</v>
      </c>
    </row>
    <row r="94" spans="3:6" ht="15">
      <c r="C94" s="50">
        <v>82</v>
      </c>
      <c r="D94" s="38">
        <f>IF(('общие характеристики'!$T98+'общие характеристики'!$U98)&gt;0,ROUND(($C$7*$D$7*'общие характеристики'!$T98+$C$8*$D$7*'общие характеристики'!$U98)*(VLOOKUP('общие характеристики'!$C98,затраты!$H$7:$I$13,2,FALSE)),2),0)</f>
        <v>0</v>
      </c>
      <c r="E94" s="54">
        <f>IF('общие характеристики'!$C98&gt;0,ROUND(VLOOKUP('общие характеристики'!$C98,затраты!$H$7:$I$13,2,FALSE)*ROUND('общие характеристики'!$W98/$E$7,2)*$F$7*$G$7,2),0)</f>
        <v>0</v>
      </c>
      <c r="F94" s="55">
        <f t="shared" si="3"/>
        <v>0</v>
      </c>
    </row>
    <row r="95" spans="3:6" ht="15">
      <c r="C95" s="50">
        <v>83</v>
      </c>
      <c r="D95" s="38">
        <f>IF(('общие характеристики'!$T99+'общие характеристики'!$U99)&gt;0,ROUND(($C$7*$D$7*'общие характеристики'!$T99+$C$8*$D$7*'общие характеристики'!$U99)*(VLOOKUP('общие характеристики'!$C99,затраты!$H$7:$I$13,2,FALSE)),2),0)</f>
        <v>0</v>
      </c>
      <c r="E95" s="54">
        <f>IF('общие характеристики'!$C99&gt;0,ROUND(VLOOKUP('общие характеристики'!$C99,затраты!$H$7:$I$13,2,FALSE)*ROUND('общие характеристики'!$W99/$E$7,2)*$F$7*$G$7,2),0)</f>
        <v>0</v>
      </c>
      <c r="F95" s="55">
        <f t="shared" si="3"/>
        <v>0</v>
      </c>
    </row>
    <row r="96" spans="3:6" ht="15">
      <c r="C96" s="50">
        <v>84</v>
      </c>
      <c r="D96" s="38">
        <f>IF(('общие характеристики'!$T100+'общие характеристики'!$U100)&gt;0,ROUND(($C$7*$D$7*'общие характеристики'!$T100+$C$8*$D$7*'общие характеристики'!$U100)*(VLOOKUP('общие характеристики'!$C100,затраты!$H$7:$I$13,2,FALSE)),2),0)</f>
        <v>0</v>
      </c>
      <c r="E96" s="54">
        <f>IF('общие характеристики'!$C100&gt;0,ROUND(VLOOKUP('общие характеристики'!$C100,затраты!$H$7:$I$13,2,FALSE)*ROUND('общие характеристики'!$W100/$E$7,2)*$F$7*$G$7,2),0)</f>
        <v>0</v>
      </c>
      <c r="F96" s="55">
        <f t="shared" si="3"/>
        <v>0</v>
      </c>
    </row>
    <row r="97" spans="3:6" ht="15">
      <c r="C97" s="50">
        <v>85</v>
      </c>
      <c r="D97" s="38">
        <f>IF(('общие характеристики'!$T101+'общие характеристики'!$U101)&gt;0,ROUND(($C$7*$D$7*'общие характеристики'!$T101+$C$8*$D$7*'общие характеристики'!$U101)*(VLOOKUP('общие характеристики'!$C101,затраты!$H$7:$I$13,2,FALSE)),2),0)</f>
        <v>0</v>
      </c>
      <c r="E97" s="54">
        <f>IF('общие характеристики'!$C101&gt;0,ROUND(VLOOKUP('общие характеристики'!$C101,затраты!$H$7:$I$13,2,FALSE)*ROUND('общие характеристики'!$W101/$E$7,2)*$F$7*$G$7,2),0)</f>
        <v>0</v>
      </c>
      <c r="F97" s="55">
        <f t="shared" si="3"/>
        <v>0</v>
      </c>
    </row>
    <row r="98" spans="3:6" ht="15">
      <c r="C98" s="50">
        <v>86</v>
      </c>
      <c r="D98" s="38">
        <f>IF(('общие характеристики'!$T102+'общие характеристики'!$U102)&gt;0,ROUND(($C$7*$D$7*'общие характеристики'!$T102+$C$8*$D$7*'общие характеристики'!$U102)*(VLOOKUP('общие характеристики'!$C102,затраты!$H$7:$I$13,2,FALSE)),2),0)</f>
        <v>0</v>
      </c>
      <c r="E98" s="54">
        <f>IF('общие характеристики'!$C102&gt;0,ROUND(VLOOKUP('общие характеристики'!$C102,затраты!$H$7:$I$13,2,FALSE)*ROUND('общие характеристики'!$W102/$E$7,2)*$F$7*$G$7,2),0)</f>
        <v>0</v>
      </c>
      <c r="F98" s="55">
        <f t="shared" si="3"/>
        <v>0</v>
      </c>
    </row>
    <row r="99" spans="3:6" ht="15">
      <c r="C99" s="50">
        <v>87</v>
      </c>
      <c r="D99" s="38">
        <f>IF(('общие характеристики'!$T103+'общие характеристики'!$U103)&gt;0,ROUND(($C$7*$D$7*'общие характеристики'!$T103+$C$8*$D$7*'общие характеристики'!$U103)*(VLOOKUP('общие характеристики'!$C103,затраты!$H$7:$I$13,2,FALSE)),2),0)</f>
        <v>0</v>
      </c>
      <c r="E99" s="54">
        <f>IF('общие характеристики'!$C103&gt;0,ROUND(VLOOKUP('общие характеристики'!$C103,затраты!$H$7:$I$13,2,FALSE)*ROUND('общие характеристики'!$W103/$E$7,2)*$F$7*$G$7,2),0)</f>
        <v>0</v>
      </c>
      <c r="F99" s="55">
        <f t="shared" si="3"/>
        <v>0</v>
      </c>
    </row>
    <row r="100" spans="3:6" ht="15">
      <c r="C100" s="50">
        <v>88</v>
      </c>
      <c r="D100" s="38">
        <f>IF(('общие характеристики'!$T104+'общие характеристики'!$U104)&gt;0,ROUND(($C$7*$D$7*'общие характеристики'!$T104+$C$8*$D$7*'общие характеристики'!$U104)*(VLOOKUP('общие характеристики'!$C104,затраты!$H$7:$I$13,2,FALSE)),2),0)</f>
        <v>0</v>
      </c>
      <c r="E100" s="54">
        <f>IF('общие характеристики'!$C104&gt;0,ROUND(VLOOKUP('общие характеристики'!$C104,затраты!$H$7:$I$13,2,FALSE)*ROUND('общие характеристики'!$W104/$E$7,2)*$F$7*$G$7,2),0)</f>
        <v>0</v>
      </c>
      <c r="F100" s="55">
        <f t="shared" si="3"/>
        <v>0</v>
      </c>
    </row>
    <row r="101" spans="3:6" ht="15">
      <c r="C101" s="50">
        <v>89</v>
      </c>
      <c r="D101" s="38">
        <f>IF(('общие характеристики'!$T105+'общие характеристики'!$U105)&gt;0,ROUND(($C$7*$D$7*'общие характеристики'!$T105+$C$8*$D$7*'общие характеристики'!$U105)*(VLOOKUP('общие характеристики'!$C105,затраты!$H$7:$I$13,2,FALSE)),2),0)</f>
        <v>0</v>
      </c>
      <c r="E101" s="54">
        <f>IF('общие характеристики'!$C105&gt;0,ROUND(VLOOKUP('общие характеристики'!$C105,затраты!$H$7:$I$13,2,FALSE)*ROUND('общие характеристики'!$W105/$E$7,2)*$F$7*$G$7,2),0)</f>
        <v>0</v>
      </c>
      <c r="F101" s="55">
        <f t="shared" si="3"/>
        <v>0</v>
      </c>
    </row>
    <row r="102" spans="3:6" ht="15">
      <c r="C102" s="50">
        <v>90</v>
      </c>
      <c r="D102" s="38">
        <f>IF(('общие характеристики'!$T106+'общие характеристики'!$U106)&gt;0,ROUND(($C$7*$D$7*'общие характеристики'!$T106+$C$8*$D$7*'общие характеристики'!$U106)*(VLOOKUP('общие характеристики'!$C106,затраты!$H$7:$I$13,2,FALSE)),2),0)</f>
        <v>0</v>
      </c>
      <c r="E102" s="54">
        <f>IF('общие характеристики'!$C106&gt;0,ROUND(VLOOKUP('общие характеристики'!$C106,затраты!$H$7:$I$13,2,FALSE)*ROUND('общие характеристики'!$W106/$E$7,2)*$F$7*$G$7,2),0)</f>
        <v>0</v>
      </c>
      <c r="F102" s="55">
        <f t="shared" si="3"/>
        <v>0</v>
      </c>
    </row>
    <row r="103" spans="3:6" ht="15">
      <c r="C103" s="50">
        <v>91</v>
      </c>
      <c r="D103" s="38">
        <f>IF(('общие характеристики'!$T107+'общие характеристики'!$U107)&gt;0,ROUND(($C$7*$D$7*'общие характеристики'!$T107+$C$8*$D$7*'общие характеристики'!$U107)*(VLOOKUP('общие характеристики'!$C107,затраты!$H$7:$I$13,2,FALSE)),2),0)</f>
        <v>0</v>
      </c>
      <c r="E103" s="54">
        <f>IF('общие характеристики'!$C107&gt;0,ROUND(VLOOKUP('общие характеристики'!$C107,затраты!$H$7:$I$13,2,FALSE)*ROUND('общие характеристики'!$W107/$E$7,2)*$F$7*$G$7,2),0)</f>
        <v>0</v>
      </c>
      <c r="F103" s="55">
        <f t="shared" si="3"/>
        <v>0</v>
      </c>
    </row>
    <row r="104" spans="3:6" ht="15">
      <c r="C104" s="50">
        <v>92</v>
      </c>
      <c r="D104" s="38">
        <f>IF(('общие характеристики'!$T108+'общие характеристики'!$U108)&gt;0,ROUND(($C$7*$D$7*'общие характеристики'!$T108+$C$8*$D$7*'общие характеристики'!$U108)*(VLOOKUP('общие характеристики'!$C108,затраты!$H$7:$I$13,2,FALSE)),2),0)</f>
        <v>0</v>
      </c>
      <c r="E104" s="54">
        <f>IF('общие характеристики'!$C108&gt;0,ROUND(VLOOKUP('общие характеристики'!$C108,затраты!$H$7:$I$13,2,FALSE)*ROUND('общие характеристики'!$W108/$E$7,2)*$F$7*$G$7,2),0)</f>
        <v>0</v>
      </c>
      <c r="F104" s="55">
        <f t="shared" si="3"/>
        <v>0</v>
      </c>
    </row>
    <row r="105" spans="3:6" ht="15">
      <c r="C105" s="50">
        <v>93</v>
      </c>
      <c r="D105" s="38">
        <f>IF(('общие характеристики'!$T109+'общие характеристики'!$U109)&gt;0,ROUND(($C$7*$D$7*'общие характеристики'!$T109+$C$8*$D$7*'общие характеристики'!$U109)*(VLOOKUP('общие характеристики'!$C109,затраты!$H$7:$I$13,2,FALSE)),2),0)</f>
        <v>0</v>
      </c>
      <c r="E105" s="54">
        <f>IF('общие характеристики'!$C109&gt;0,ROUND(VLOOKUP('общие характеристики'!$C109,затраты!$H$7:$I$13,2,FALSE)*ROUND('общие характеристики'!$W109/$E$7,2)*$F$7*$G$7,2),0)</f>
        <v>0</v>
      </c>
      <c r="F105" s="55">
        <f t="shared" si="3"/>
        <v>0</v>
      </c>
    </row>
    <row r="106" spans="3:6" ht="15">
      <c r="C106" s="50">
        <v>94</v>
      </c>
      <c r="D106" s="38">
        <f>IF(('общие характеристики'!$T110+'общие характеристики'!$U110)&gt;0,ROUND(($C$7*$D$7*'общие характеристики'!$T110+$C$8*$D$7*'общие характеристики'!$U110)*(VLOOKUP('общие характеристики'!$C110,затраты!$H$7:$I$13,2,FALSE)),2),0)</f>
        <v>0</v>
      </c>
      <c r="E106" s="54">
        <f>IF('общие характеристики'!$C110&gt;0,ROUND(VLOOKUP('общие характеристики'!$C110,затраты!$H$7:$I$13,2,FALSE)*ROUND('общие характеристики'!$W110/$E$7,2)*$F$7*$G$7,2),0)</f>
        <v>0</v>
      </c>
      <c r="F106" s="55">
        <f t="shared" si="3"/>
        <v>0</v>
      </c>
    </row>
    <row r="107" spans="3:6" ht="15">
      <c r="C107" s="50">
        <v>95</v>
      </c>
      <c r="D107" s="38">
        <f>IF(('общие характеристики'!$T111+'общие характеристики'!$U111)&gt;0,ROUND(($C$7*$D$7*'общие характеристики'!$T111+$C$8*$D$7*'общие характеристики'!$U111)*(VLOOKUP('общие характеристики'!$C111,затраты!$H$7:$I$13,2,FALSE)),2),0)</f>
        <v>0</v>
      </c>
      <c r="E107" s="54">
        <f>IF('общие характеристики'!$C111&gt;0,ROUND(VLOOKUP('общие характеристики'!$C111,затраты!$H$7:$I$13,2,FALSE)*ROUND('общие характеристики'!$W111/$E$7,2)*$F$7*$G$7,2),0)</f>
        <v>0</v>
      </c>
      <c r="F107" s="55">
        <f t="shared" si="3"/>
        <v>0</v>
      </c>
    </row>
    <row r="108" spans="3:6" ht="15">
      <c r="C108" s="50">
        <v>96</v>
      </c>
      <c r="D108" s="38">
        <f>IF(('общие характеристики'!$T112+'общие характеристики'!$U112)&gt;0,ROUND(($C$7*$D$7*'общие характеристики'!$T112+$C$8*$D$7*'общие характеристики'!$U112)*(VLOOKUP('общие характеристики'!$C112,затраты!$H$7:$I$13,2,FALSE)),2),0)</f>
        <v>0</v>
      </c>
      <c r="E108" s="54">
        <f>IF('общие характеристики'!$C112&gt;0,ROUND(VLOOKUP('общие характеристики'!$C112,затраты!$H$7:$I$13,2,FALSE)*ROUND('общие характеристики'!$W112/$E$7,2)*$F$7*$G$7,2),0)</f>
        <v>0</v>
      </c>
      <c r="F108" s="55">
        <f t="shared" si="3"/>
        <v>0</v>
      </c>
    </row>
    <row r="109" spans="3:6" ht="15">
      <c r="C109" s="50">
        <v>97</v>
      </c>
      <c r="D109" s="38">
        <f>IF(('общие характеристики'!$T113+'общие характеристики'!$U113)&gt;0,ROUND(($C$7*$D$7*'общие характеристики'!$T113+$C$8*$D$7*'общие характеристики'!$U113)*(VLOOKUP('общие характеристики'!$C113,затраты!$H$7:$I$13,2,FALSE)),2),0)</f>
        <v>0</v>
      </c>
      <c r="E109" s="54">
        <f>IF('общие характеристики'!$C113&gt;0,ROUND(VLOOKUP('общие характеристики'!$C113,затраты!$H$7:$I$13,2,FALSE)*ROUND('общие характеристики'!$W113/$E$7,2)*$F$7*$G$7,2),0)</f>
        <v>0</v>
      </c>
      <c r="F109" s="55">
        <f t="shared" si="3"/>
        <v>0</v>
      </c>
    </row>
    <row r="110" spans="3:6" ht="15">
      <c r="C110" s="50">
        <v>98</v>
      </c>
      <c r="D110" s="38">
        <f>IF(('общие характеристики'!$T114+'общие характеристики'!$U114)&gt;0,ROUND(($C$7*$D$7*'общие характеристики'!$T114+$C$8*$D$7*'общие характеристики'!$U114)*(VLOOKUP('общие характеристики'!$C114,затраты!$H$7:$I$13,2,FALSE)),2),0)</f>
        <v>0</v>
      </c>
      <c r="E110" s="54">
        <f>IF('общие характеристики'!$C114&gt;0,ROUND(VLOOKUP('общие характеристики'!$C114,затраты!$H$7:$I$13,2,FALSE)*ROUND('общие характеристики'!$W114/$E$7,2)*$F$7*$G$7,2),0)</f>
        <v>0</v>
      </c>
      <c r="F110" s="55">
        <f t="shared" si="3"/>
        <v>0</v>
      </c>
    </row>
    <row r="111" spans="3:6" ht="15">
      <c r="C111" s="50">
        <v>99</v>
      </c>
      <c r="D111" s="38">
        <f>IF(('общие характеристики'!$T115+'общие характеристики'!$U115)&gt;0,ROUND(($C$7*$D$7*'общие характеристики'!$T115+$C$8*$D$7*'общие характеристики'!$U115)*(VLOOKUP('общие характеристики'!$C115,затраты!$H$7:$I$13,2,FALSE)),2),0)</f>
        <v>0</v>
      </c>
      <c r="E111" s="54">
        <f>IF('общие характеристики'!$C115&gt;0,ROUND(VLOOKUP('общие характеристики'!$C115,затраты!$H$7:$I$13,2,FALSE)*ROUND('общие характеристики'!$W115/$E$7,2)*$F$7*$G$7,2),0)</f>
        <v>0</v>
      </c>
      <c r="F111" s="55">
        <f t="shared" si="3"/>
        <v>0</v>
      </c>
    </row>
    <row r="112" spans="3:6" ht="15">
      <c r="C112" s="50">
        <v>100</v>
      </c>
      <c r="D112" s="38">
        <f>IF(('общие характеристики'!$T116+'общие характеристики'!$U116)&gt;0,ROUND(($C$7*$D$7*'общие характеристики'!$T116+$C$8*$D$7*'общие характеристики'!$U116)*(VLOOKUP('общие характеристики'!$C116,затраты!$H$7:$I$13,2,FALSE)),2),0)</f>
        <v>0</v>
      </c>
      <c r="E112" s="54">
        <f>IF('общие характеристики'!$C116&gt;0,ROUND(VLOOKUP('общие характеристики'!$C116,затраты!$H$7:$I$13,2,FALSE)*ROUND('общие характеристики'!$W116/$E$7,2)*$F$7*$G$7,2),0)</f>
        <v>0</v>
      </c>
      <c r="F112" s="55">
        <f t="shared" si="3"/>
        <v>0</v>
      </c>
    </row>
  </sheetData>
  <sheetProtection password="CC96" sheet="1" objects="1" scenarios="1" selectLockedCells="1" selectUnlockedCells="1"/>
  <mergeCells count="10">
    <mergeCell ref="B4:D4"/>
    <mergeCell ref="E4:G4"/>
    <mergeCell ref="H4:I4"/>
    <mergeCell ref="C10:F10"/>
    <mergeCell ref="D11:D12"/>
    <mergeCell ref="E11:E12"/>
    <mergeCell ref="C11:C12"/>
    <mergeCell ref="F11:F12"/>
    <mergeCell ref="H5:I5"/>
    <mergeCell ref="B5:C5"/>
  </mergeCells>
  <printOptions/>
  <pageMargins left="0.7" right="0.7" top="0.75" bottom="0.75" header="0.3" footer="0.3"/>
  <pageSetup horizontalDpi="600" verticalDpi="600" orientation="portrait" paperSize="9" scale="3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view="pageBreakPreview" zoomScale="85" zoomScaleSheetLayoutView="85" workbookViewId="0" topLeftCell="A1">
      <selection activeCell="D1" sqref="D1"/>
    </sheetView>
  </sheetViews>
  <sheetFormatPr defaultColWidth="9.140625" defaultRowHeight="15"/>
  <cols>
    <col min="1" max="1" width="43.00390625" style="3" customWidth="1"/>
    <col min="2" max="2" width="22.28125" style="3" customWidth="1"/>
    <col min="3" max="3" width="34.421875" style="3" customWidth="1"/>
    <col min="4" max="4" width="22.7109375" style="3" customWidth="1"/>
    <col min="5" max="16384" width="9.140625" style="3" customWidth="1"/>
  </cols>
  <sheetData>
    <row r="1" spans="1:4" s="5" customFormat="1" ht="29.25" customHeight="1">
      <c r="A1" s="10" t="s">
        <v>29</v>
      </c>
      <c r="B1" s="10" t="s">
        <v>12</v>
      </c>
      <c r="C1" s="57" t="s">
        <v>11</v>
      </c>
      <c r="D1" s="58"/>
    </row>
    <row r="2" spans="1:3" ht="12.75" customHeight="1">
      <c r="A2" s="9" t="s">
        <v>158</v>
      </c>
      <c r="B2" s="8" t="s">
        <v>3</v>
      </c>
      <c r="C2" s="171" t="s">
        <v>10</v>
      </c>
    </row>
    <row r="3" spans="1:3" ht="12.75" customHeight="1">
      <c r="A3" s="9" t="s">
        <v>159</v>
      </c>
      <c r="B3" s="8" t="s">
        <v>4</v>
      </c>
      <c r="C3" s="171" t="s">
        <v>9</v>
      </c>
    </row>
    <row r="4" spans="2:3" ht="12.75" customHeight="1">
      <c r="B4" s="8" t="s">
        <v>117</v>
      </c>
      <c r="C4" s="171" t="s">
        <v>107</v>
      </c>
    </row>
    <row r="5" spans="2:3" ht="12.75" customHeight="1">
      <c r="B5" s="8" t="s">
        <v>5</v>
      </c>
      <c r="C5" s="171" t="s">
        <v>108</v>
      </c>
    </row>
    <row r="6" ht="12.75" customHeight="1">
      <c r="B6" s="8" t="s">
        <v>6</v>
      </c>
    </row>
    <row r="7" ht="12.75" customHeight="1">
      <c r="B7" s="8" t="s">
        <v>7</v>
      </c>
    </row>
    <row r="8" ht="12.75" customHeight="1">
      <c r="B8" s="8" t="s">
        <v>8</v>
      </c>
    </row>
    <row r="9" ht="12.75" customHeight="1"/>
    <row r="10" ht="12.75" customHeight="1"/>
    <row r="11" ht="12.75" customHeight="1"/>
    <row r="12" ht="12.75" customHeight="1"/>
    <row r="13" ht="12.75" customHeight="1"/>
    <row r="32" ht="15">
      <c r="D32" s="6"/>
    </row>
    <row r="33" ht="15">
      <c r="D33" s="7"/>
    </row>
  </sheetData>
  <sheetProtection password="CC96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15"/>
  <sheetViews>
    <sheetView tabSelected="1" zoomScale="70" zoomScaleNormal="70" workbookViewId="0" topLeftCell="A1">
      <selection activeCell="L4" sqref="L4"/>
    </sheetView>
  </sheetViews>
  <sheetFormatPr defaultColWidth="9.140625" defaultRowHeight="15"/>
  <cols>
    <col min="1" max="1" width="3.421875" style="13" customWidth="1"/>
    <col min="2" max="3" width="9.140625" style="13" customWidth="1"/>
    <col min="4" max="4" width="21.57421875" style="13" customWidth="1"/>
    <col min="5" max="5" width="20.421875" style="13" customWidth="1"/>
    <col min="6" max="6" width="23.8515625" style="13" customWidth="1"/>
    <col min="7" max="7" width="22.28125" style="13" customWidth="1"/>
    <col min="8" max="8" width="17.00390625" style="13" customWidth="1"/>
    <col min="9" max="9" width="13.57421875" style="13" customWidth="1"/>
    <col min="10" max="10" width="45.8515625" style="13" customWidth="1"/>
    <col min="11" max="11" width="33.28125" style="13" customWidth="1"/>
    <col min="12" max="12" width="21.00390625" style="13" customWidth="1"/>
    <col min="13" max="13" width="17.421875" style="13" customWidth="1"/>
    <col min="14" max="18" width="15.421875" style="13" customWidth="1"/>
    <col min="19" max="19" width="41.140625" style="13" customWidth="1"/>
    <col min="20" max="20" width="66.140625" style="13" customWidth="1"/>
    <col min="21" max="21" width="42.28125" style="13" customWidth="1"/>
    <col min="22" max="22" width="38.7109375" style="13" customWidth="1"/>
    <col min="23" max="16384" width="9.140625" style="13" customWidth="1"/>
  </cols>
  <sheetData>
    <row r="2" spans="1:12" s="149" customFormat="1" ht="32.25" customHeight="1">
      <c r="A2" s="148"/>
      <c r="B2" s="404" t="s">
        <v>125</v>
      </c>
      <c r="C2" s="404"/>
      <c r="D2" s="404"/>
      <c r="E2" s="404"/>
      <c r="F2" s="404"/>
      <c r="G2" s="404"/>
      <c r="H2" s="404"/>
      <c r="I2" s="404"/>
      <c r="J2" s="404"/>
      <c r="K2" s="404"/>
      <c r="L2" s="148"/>
    </row>
    <row r="3" spans="2:12" s="201" customFormat="1" ht="23.25" customHeight="1">
      <c r="B3" s="405" t="s">
        <v>126</v>
      </c>
      <c r="C3" s="405"/>
      <c r="D3" s="405"/>
      <c r="E3" s="405"/>
      <c r="F3" s="405"/>
      <c r="G3" s="405"/>
      <c r="H3" s="405"/>
      <c r="I3" s="405"/>
      <c r="J3" s="405"/>
      <c r="K3" s="405"/>
      <c r="L3" s="405"/>
    </row>
    <row r="4" spans="2:12" s="201" customFormat="1" ht="118.5" customHeight="1">
      <c r="B4" s="406" t="s">
        <v>127</v>
      </c>
      <c r="C4" s="406"/>
      <c r="D4" s="406"/>
      <c r="E4" s="406"/>
      <c r="F4" s="406"/>
      <c r="G4" s="406"/>
      <c r="H4" s="406"/>
      <c r="I4" s="406"/>
      <c r="J4" s="406"/>
      <c r="K4" s="406"/>
      <c r="L4" s="202"/>
    </row>
    <row r="5" spans="2:12" s="203" customFormat="1" ht="27.75" customHeight="1">
      <c r="B5" s="400" t="s">
        <v>128</v>
      </c>
      <c r="C5" s="400"/>
      <c r="D5" s="400"/>
      <c r="E5" s="204">
        <f>'общие характеристики'!$AK$13</f>
        <v>447339.13279999996</v>
      </c>
      <c r="F5" s="401" t="s">
        <v>129</v>
      </c>
      <c r="G5" s="401"/>
      <c r="H5" s="401"/>
      <c r="I5" s="401"/>
      <c r="J5" s="205"/>
      <c r="K5" s="205"/>
      <c r="L5" s="205"/>
    </row>
    <row r="6" spans="1:11" s="149" customFormat="1" ht="19.5" customHeight="1">
      <c r="A6" s="148"/>
      <c r="B6" s="150" t="s">
        <v>171</v>
      </c>
      <c r="C6" s="148"/>
      <c r="D6" s="151"/>
      <c r="E6" s="151"/>
      <c r="F6" s="151"/>
      <c r="G6" s="151"/>
      <c r="H6" s="151"/>
      <c r="I6" s="151"/>
      <c r="J6" s="151"/>
      <c r="K6" s="151"/>
    </row>
    <row r="7" spans="2:11" s="149" customFormat="1" ht="16.5" customHeight="1">
      <c r="B7" s="150" t="s">
        <v>181</v>
      </c>
      <c r="D7" s="153"/>
      <c r="E7" s="152"/>
      <c r="F7" s="152"/>
      <c r="G7" s="152"/>
      <c r="H7" s="152"/>
      <c r="I7" s="152"/>
      <c r="J7" s="152"/>
      <c r="K7" s="152"/>
    </row>
    <row r="8" spans="4:9" ht="9" customHeight="1" thickBot="1">
      <c r="D8" s="206"/>
      <c r="E8" s="207"/>
      <c r="F8" s="14"/>
      <c r="I8" s="208"/>
    </row>
    <row r="9" spans="2:22" ht="19.5" thickBot="1">
      <c r="B9" s="392" t="s">
        <v>112</v>
      </c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4"/>
      <c r="S9" s="392" t="s">
        <v>115</v>
      </c>
      <c r="T9" s="393"/>
      <c r="U9" s="393"/>
      <c r="V9" s="394"/>
    </row>
    <row r="10" spans="2:22" s="17" customFormat="1" ht="11.25" customHeight="1">
      <c r="B10" s="145">
        <v>1</v>
      </c>
      <c r="C10" s="145">
        <v>2</v>
      </c>
      <c r="D10" s="145">
        <v>3</v>
      </c>
      <c r="E10" s="145">
        <v>4</v>
      </c>
      <c r="F10" s="145">
        <v>5</v>
      </c>
      <c r="G10" s="145">
        <v>6</v>
      </c>
      <c r="H10" s="145">
        <v>7</v>
      </c>
      <c r="I10" s="145">
        <v>8</v>
      </c>
      <c r="J10" s="145">
        <v>9</v>
      </c>
      <c r="K10" s="145">
        <v>10</v>
      </c>
      <c r="L10" s="145">
        <v>11</v>
      </c>
      <c r="M10" s="145">
        <v>12</v>
      </c>
      <c r="N10" s="145">
        <v>13</v>
      </c>
      <c r="O10" s="145">
        <v>14</v>
      </c>
      <c r="P10" s="145">
        <v>15</v>
      </c>
      <c r="Q10" s="145">
        <v>16</v>
      </c>
      <c r="R10" s="145">
        <v>17</v>
      </c>
      <c r="S10" s="145">
        <v>18</v>
      </c>
      <c r="T10" s="145">
        <v>19</v>
      </c>
      <c r="U10" s="145">
        <v>20</v>
      </c>
      <c r="V10" s="145">
        <v>21</v>
      </c>
    </row>
    <row r="11" spans="2:22" ht="60.75" customHeight="1">
      <c r="B11" s="395" t="s">
        <v>31</v>
      </c>
      <c r="C11" s="396" t="s">
        <v>2</v>
      </c>
      <c r="D11" s="396" t="s">
        <v>118</v>
      </c>
      <c r="E11" s="397" t="s">
        <v>119</v>
      </c>
      <c r="F11" s="396" t="s">
        <v>120</v>
      </c>
      <c r="G11" s="396" t="s">
        <v>121</v>
      </c>
      <c r="H11" s="396" t="s">
        <v>176</v>
      </c>
      <c r="I11" s="396" t="s">
        <v>180</v>
      </c>
      <c r="J11" s="396" t="s">
        <v>13</v>
      </c>
      <c r="K11" s="396" t="s">
        <v>28</v>
      </c>
      <c r="L11" s="396" t="s">
        <v>36</v>
      </c>
      <c r="M11" s="396" t="s">
        <v>43</v>
      </c>
      <c r="N11" s="396" t="s">
        <v>42</v>
      </c>
      <c r="O11" s="397" t="s">
        <v>110</v>
      </c>
      <c r="P11" s="397" t="s">
        <v>39</v>
      </c>
      <c r="Q11" s="397" t="s">
        <v>114</v>
      </c>
      <c r="R11" s="402" t="s">
        <v>35</v>
      </c>
      <c r="S11" s="407" t="s">
        <v>116</v>
      </c>
      <c r="T11" s="396"/>
      <c r="U11" s="396"/>
      <c r="V11" s="408"/>
    </row>
    <row r="12" spans="2:22" s="18" customFormat="1" ht="62.25" customHeight="1">
      <c r="B12" s="395"/>
      <c r="C12" s="396"/>
      <c r="D12" s="396"/>
      <c r="E12" s="398"/>
      <c r="F12" s="396"/>
      <c r="G12" s="396"/>
      <c r="H12" s="396"/>
      <c r="I12" s="396"/>
      <c r="J12" s="396"/>
      <c r="K12" s="396"/>
      <c r="L12" s="396"/>
      <c r="M12" s="396"/>
      <c r="N12" s="396"/>
      <c r="O12" s="398"/>
      <c r="P12" s="398"/>
      <c r="Q12" s="398"/>
      <c r="R12" s="403"/>
      <c r="S12" s="409" t="s">
        <v>87</v>
      </c>
      <c r="T12" s="397" t="s">
        <v>89</v>
      </c>
      <c r="U12" s="397" t="s">
        <v>88</v>
      </c>
      <c r="V12" s="402" t="s">
        <v>90</v>
      </c>
    </row>
    <row r="13" spans="2:22" s="18" customFormat="1" ht="45" customHeight="1">
      <c r="B13" s="395"/>
      <c r="C13" s="396"/>
      <c r="D13" s="396"/>
      <c r="E13" s="399"/>
      <c r="F13" s="396"/>
      <c r="G13" s="396"/>
      <c r="H13" s="396"/>
      <c r="I13" s="396"/>
      <c r="J13" s="396"/>
      <c r="K13" s="396"/>
      <c r="L13" s="396"/>
      <c r="M13" s="146" t="s">
        <v>30</v>
      </c>
      <c r="N13" s="146" t="s">
        <v>30</v>
      </c>
      <c r="O13" s="399"/>
      <c r="P13" s="399"/>
      <c r="Q13" s="399"/>
      <c r="R13" s="411"/>
      <c r="S13" s="410"/>
      <c r="T13" s="398"/>
      <c r="U13" s="398"/>
      <c r="V13" s="403"/>
    </row>
    <row r="14" spans="2:22" s="17" customFormat="1" ht="15.75" customHeight="1" thickBot="1">
      <c r="B14" s="155"/>
      <c r="C14" s="156"/>
      <c r="D14" s="156"/>
      <c r="E14" s="156"/>
      <c r="F14" s="156"/>
      <c r="G14" s="156"/>
      <c r="H14" s="156"/>
      <c r="I14" s="156"/>
      <c r="J14" s="156" t="s">
        <v>38</v>
      </c>
      <c r="K14" s="156"/>
      <c r="L14" s="156" t="s">
        <v>37</v>
      </c>
      <c r="M14" s="156"/>
      <c r="N14" s="156"/>
      <c r="O14" s="156" t="s">
        <v>44</v>
      </c>
      <c r="P14" s="157" t="s">
        <v>44</v>
      </c>
      <c r="Q14" s="157" t="s">
        <v>20</v>
      </c>
      <c r="R14" s="158" t="s">
        <v>20</v>
      </c>
      <c r="S14" s="159"/>
      <c r="T14" s="160"/>
      <c r="U14" s="160"/>
      <c r="V14" s="161"/>
    </row>
    <row r="15" spans="2:22" s="17" customFormat="1" ht="20.25" customHeight="1" thickBot="1">
      <c r="B15" s="172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7">
        <f>SUM(O16:O115)</f>
        <v>42</v>
      </c>
      <c r="P15" s="178">
        <f>SUM(P16:P115)</f>
        <v>561</v>
      </c>
      <c r="Q15" s="178">
        <f>SUM(Q16:Q115)</f>
        <v>3080</v>
      </c>
      <c r="R15" s="179">
        <f>SUM(R16:R115)</f>
        <v>159</v>
      </c>
      <c r="S15" s="174"/>
      <c r="T15" s="175"/>
      <c r="U15" s="175"/>
      <c r="V15" s="176"/>
    </row>
    <row r="16" spans="2:22" s="237" customFormat="1" ht="25.5">
      <c r="B16" s="154">
        <v>1</v>
      </c>
      <c r="C16" s="209" t="str">
        <f>'общие характеристики'!C17</f>
        <v>ЕФ</v>
      </c>
      <c r="D16" s="209" t="str">
        <f>'общие характеристики'!D17</f>
        <v>АТС - 485</v>
      </c>
      <c r="E16" s="210" t="str">
        <f>'общие характеристики'!E17</f>
        <v>2243852; 2248862;2237227</v>
      </c>
      <c r="F16" s="209" t="str">
        <f>'общие характеристики'!F17</f>
        <v>АТСК-50/200</v>
      </c>
      <c r="G16" s="209" t="str">
        <f>'общие характеристики'!G17</f>
        <v>Болгария</v>
      </c>
      <c r="H16" s="209">
        <f>'общие характеристики'!H17</f>
        <v>1980</v>
      </c>
      <c r="I16" s="209">
        <f>'общие характеристики'!I17</f>
        <v>0</v>
      </c>
      <c r="J16" s="209" t="str">
        <f>'общие характеристики'!J17</f>
        <v>Сосьвинский район, д.Морозково ул.Советская,12</v>
      </c>
      <c r="K16" s="209" t="str">
        <f>'общие характеристики'!K17</f>
        <v>координатная</v>
      </c>
      <c r="L16" s="209">
        <f>'общие характеристики'!L17</f>
        <v>100</v>
      </c>
      <c r="M16" s="211" t="str">
        <f>'общие характеристики'!M17</f>
        <v>20х10х6;20х20х3</v>
      </c>
      <c r="N16" s="211" t="str">
        <f>'общие характеристики'!N17</f>
        <v>Россия</v>
      </c>
      <c r="O16" s="212">
        <f>'общие характеристики'!O17</f>
        <v>2</v>
      </c>
      <c r="P16" s="213">
        <f>'общие характеристики'!P17</f>
        <v>30</v>
      </c>
      <c r="Q16" s="213">
        <f>'общие характеристики'!Q17</f>
        <v>200</v>
      </c>
      <c r="R16" s="214">
        <f>'общие характеристики'!R17</f>
        <v>4</v>
      </c>
      <c r="S16" s="215" t="str">
        <f>'общие характеристики'!AM17</f>
        <v>Орлов Павел Юрьевич</v>
      </c>
      <c r="T16" s="210" t="str">
        <f>'общие характеристики'!AN17</f>
        <v>Начальник УТУ , ЛТЦ Серовский район</v>
      </c>
      <c r="U16" s="210" t="str">
        <f>'общие характеристики'!AO17</f>
        <v>7 (902) 409-8969</v>
      </c>
      <c r="V16" s="216" t="str">
        <f>'общие характеристики'!AP17</f>
        <v>orlov-pyu@ural.rt.ru</v>
      </c>
    </row>
    <row r="17" spans="2:22" s="237" customFormat="1" ht="15">
      <c r="B17" s="154">
        <v>2</v>
      </c>
      <c r="C17" s="209" t="str">
        <f>'общие характеристики'!C18</f>
        <v>ЕФ</v>
      </c>
      <c r="D17" s="209" t="str">
        <f>'общие характеристики'!D18</f>
        <v>АТС-480</v>
      </c>
      <c r="E17" s="210" t="str">
        <f>'общие характеристики'!E18</f>
        <v>2233824;2252545</v>
      </c>
      <c r="F17" s="209" t="str">
        <f>'общие характеристики'!F18</f>
        <v>АТСК-50/200</v>
      </c>
      <c r="G17" s="209" t="str">
        <f>'общие характеристики'!G18</f>
        <v>Болгария</v>
      </c>
      <c r="H17" s="209">
        <f>'общие характеристики'!H18</f>
        <v>1987</v>
      </c>
      <c r="I17" s="209">
        <f>'общие характеристики'!I18</f>
        <v>0</v>
      </c>
      <c r="J17" s="209" t="str">
        <f>'общие характеристики'!J18</f>
        <v>Сосьвинский район, д.Маслова ул. Новая, 2</v>
      </c>
      <c r="K17" s="209" t="str">
        <f>'общие характеристики'!K18</f>
        <v>координатная</v>
      </c>
      <c r="L17" s="209">
        <f>'общие характеристики'!L18</f>
        <v>100</v>
      </c>
      <c r="M17" s="211" t="str">
        <f>'общие характеристики'!M18</f>
        <v>20х10х6;20х20х3</v>
      </c>
      <c r="N17" s="211" t="str">
        <f>'общие характеристики'!N18</f>
        <v>Россия</v>
      </c>
      <c r="O17" s="212">
        <f>'общие характеристики'!O18</f>
        <v>2</v>
      </c>
      <c r="P17" s="213">
        <f>'общие характеристики'!P18</f>
        <v>30</v>
      </c>
      <c r="Q17" s="213">
        <f>'общие характеристики'!Q18</f>
        <v>200</v>
      </c>
      <c r="R17" s="214">
        <f>'общие характеристики'!R18</f>
        <v>4</v>
      </c>
      <c r="S17" s="215" t="str">
        <f>'общие характеристики'!AM18</f>
        <v>Орлов Павел Юрьевич</v>
      </c>
      <c r="T17" s="210" t="str">
        <f>'общие характеристики'!AN18</f>
        <v>Начальник УТУ , ЛТЦ Серовский район</v>
      </c>
      <c r="U17" s="210" t="str">
        <f>'общие характеристики'!AO18</f>
        <v>7 (902) 409-8969</v>
      </c>
      <c r="V17" s="216" t="str">
        <f>'общие характеристики'!AP18</f>
        <v>orlov-pyu@ural.rt.ru</v>
      </c>
    </row>
    <row r="18" spans="2:22" s="237" customFormat="1" ht="25.5">
      <c r="B18" s="154">
        <v>3</v>
      </c>
      <c r="C18" s="209" t="str">
        <f>'общие характеристики'!C19</f>
        <v>ЕФ</v>
      </c>
      <c r="D18" s="209" t="str">
        <f>'общие характеристики'!D19</f>
        <v>АТС-481</v>
      </c>
      <c r="E18" s="210" t="str">
        <f>'общие характеристики'!E19</f>
        <v>2231285;2222476;2217754;2244169</v>
      </c>
      <c r="F18" s="209" t="str">
        <f>'общие характеристики'!F19</f>
        <v>АТСК 50/200</v>
      </c>
      <c r="G18" s="209" t="str">
        <f>'общие характеристики'!G19</f>
        <v>Болгария, г.Благоевград</v>
      </c>
      <c r="H18" s="209">
        <f>'общие характеристики'!H19</f>
        <v>1991</v>
      </c>
      <c r="I18" s="209">
        <f>'общие характеристики'!I19</f>
        <v>1989</v>
      </c>
      <c r="J18" s="209" t="str">
        <f>'общие характеристики'!J19</f>
        <v>с.Кошай ул. Ворошилова,50</v>
      </c>
      <c r="K18" s="209" t="str">
        <f>'общие характеристики'!K19</f>
        <v>координатная</v>
      </c>
      <c r="L18" s="209">
        <f>'общие характеристики'!L19</f>
        <v>200</v>
      </c>
      <c r="M18" s="211" t="str">
        <f>'общие характеристики'!M19</f>
        <v>20х10х6;20х20х3</v>
      </c>
      <c r="N18" s="211" t="str">
        <f>'общие характеристики'!N19</f>
        <v>Россия</v>
      </c>
      <c r="O18" s="212">
        <f>'общие характеристики'!O19</f>
        <v>4</v>
      </c>
      <c r="P18" s="213">
        <f>'общие характеристики'!P19</f>
        <v>63</v>
      </c>
      <c r="Q18" s="213">
        <f>'общие характеристики'!Q19</f>
        <v>400</v>
      </c>
      <c r="R18" s="214">
        <f>'общие характеристики'!R19</f>
        <v>10</v>
      </c>
      <c r="S18" s="215" t="str">
        <f>'общие характеристики'!AM19</f>
        <v>Орлов Павел Юрьевич</v>
      </c>
      <c r="T18" s="210" t="str">
        <f>'общие характеристики'!AN19</f>
        <v>Начальник УТУ , ЛТЦ Серовский район</v>
      </c>
      <c r="U18" s="210" t="str">
        <f>'общие характеристики'!AO19</f>
        <v>8 (902) 409-8969</v>
      </c>
      <c r="V18" s="216" t="str">
        <f>'общие характеристики'!AP19</f>
        <v>orlov-pyu@ural.rt.ru</v>
      </c>
    </row>
    <row r="19" spans="2:22" s="237" customFormat="1" ht="15">
      <c r="B19" s="154">
        <v>4</v>
      </c>
      <c r="C19" s="209" t="str">
        <f>'общие характеристики'!C20</f>
        <v>ЕФ</v>
      </c>
      <c r="D19" s="209" t="str">
        <f>'общие характеристики'!D20</f>
        <v>АТС-483</v>
      </c>
      <c r="E19" s="210" t="str">
        <f>'общие характеристики'!E20</f>
        <v>2227882;2231898</v>
      </c>
      <c r="F19" s="209" t="str">
        <f>'общие характеристики'!F20</f>
        <v>АТСК 50/200</v>
      </c>
      <c r="G19" s="209" t="str">
        <f>'общие характеристики'!G20</f>
        <v>Россия</v>
      </c>
      <c r="H19" s="209">
        <f>'общие характеристики'!H20</f>
        <v>1976</v>
      </c>
      <c r="I19" s="209">
        <f>'общие характеристики'!I20</f>
        <v>1976</v>
      </c>
      <c r="J19" s="209" t="str">
        <f>'общие характеристики'!J20</f>
        <v>с.Романово ул. Почтовая,2</v>
      </c>
      <c r="K19" s="209" t="str">
        <f>'общие характеристики'!K20</f>
        <v>координатная</v>
      </c>
      <c r="L19" s="209">
        <f>'общие характеристики'!L20</f>
        <v>150</v>
      </c>
      <c r="M19" s="211" t="str">
        <f>'общие характеристики'!M20</f>
        <v>20х10х6;20х20х3</v>
      </c>
      <c r="N19" s="211" t="str">
        <f>'общие характеристики'!N20</f>
        <v>Россия</v>
      </c>
      <c r="O19" s="212">
        <f>'общие характеристики'!O20</f>
        <v>3</v>
      </c>
      <c r="P19" s="213">
        <f>'общие характеристики'!P20</f>
        <v>62</v>
      </c>
      <c r="Q19" s="213">
        <f>'общие характеристики'!Q20</f>
        <v>300</v>
      </c>
      <c r="R19" s="214">
        <f>'общие характеристики'!R20</f>
        <v>8</v>
      </c>
      <c r="S19" s="215" t="str">
        <f>'общие характеристики'!AM20</f>
        <v>Орлов Павел Юрьевич</v>
      </c>
      <c r="T19" s="210" t="str">
        <f>'общие характеристики'!AN20</f>
        <v>Начальник УТУ , ЛТЦ Серовский район</v>
      </c>
      <c r="U19" s="210" t="str">
        <f>'общие характеристики'!AO20</f>
        <v>9 (902) 409-8969</v>
      </c>
      <c r="V19" s="216" t="str">
        <f>'общие характеристики'!AP20</f>
        <v>orlov-pyu@ural.rt.ru</v>
      </c>
    </row>
    <row r="20" spans="2:22" s="237" customFormat="1" ht="25.5">
      <c r="B20" s="154">
        <v>5</v>
      </c>
      <c r="C20" s="209" t="str">
        <f>'общие характеристики'!C21</f>
        <v>ЕФ</v>
      </c>
      <c r="D20" s="209" t="str">
        <f>'общие характеристики'!D21</f>
        <v>АТС-75 АТСК 50/200 Заря</v>
      </c>
      <c r="E20" s="210" t="str">
        <f>'общие характеристики'!E21</f>
        <v>2235728</v>
      </c>
      <c r="F20" s="209" t="str">
        <f>'общие характеристики'!F21</f>
        <v>АТСК 50/200</v>
      </c>
      <c r="G20" s="209" t="str">
        <f>'общие характеристики'!G21</f>
        <v>Россия</v>
      </c>
      <c r="H20" s="209">
        <f>'общие характеристики'!H21</f>
        <v>29591</v>
      </c>
      <c r="I20" s="209">
        <f>'общие характеристики'!I21</f>
        <v>0</v>
      </c>
      <c r="J20" s="209" t="str">
        <f>'общие характеристики'!J21</f>
        <v xml:space="preserve"> Свердловская обл, Ачитский р-н, Заря п, Советская ул, дом 29</v>
      </c>
      <c r="K20" s="209" t="str">
        <f>'общие характеристики'!K21</f>
        <v>координатная</v>
      </c>
      <c r="L20" s="209">
        <f>'общие характеристики'!L21</f>
        <v>150</v>
      </c>
      <c r="M20" s="211" t="str">
        <f>'общие характеристики'!M21</f>
        <v>МКС 20х10-6      МКС 20х20х3</v>
      </c>
      <c r="N20" s="211" t="str">
        <f>'общие характеристики'!N21</f>
        <v>Россия</v>
      </c>
      <c r="O20" s="212">
        <f>'общие характеристики'!O21</f>
        <v>3</v>
      </c>
      <c r="P20" s="213">
        <f>'общие характеристики'!P21</f>
        <v>10</v>
      </c>
      <c r="Q20" s="213">
        <f>'общие характеристики'!Q21</f>
        <v>150</v>
      </c>
      <c r="R20" s="214">
        <f>'общие характеристики'!R21</f>
        <v>2</v>
      </c>
      <c r="S20" s="215" t="str">
        <f>'общие характеристики'!AM21</f>
        <v>Бычков Андрей Викторович</v>
      </c>
      <c r="T20" s="210" t="str">
        <f>'общие характеристики'!AN21</f>
        <v>Начальник ЛТЦ Ачитский район</v>
      </c>
      <c r="U20" s="210" t="str">
        <f>'общие характеристики'!AO21</f>
        <v>+7(34391)71150, +7(902)4097498</v>
      </c>
      <c r="V20" s="216" t="str">
        <f>'общие характеристики'!AP21</f>
        <v>bychkov-anv@ural.rt.ru</v>
      </c>
    </row>
    <row r="21" spans="2:22" s="237" customFormat="1" ht="25.5">
      <c r="B21" s="154">
        <v>6</v>
      </c>
      <c r="C21" s="209" t="str">
        <f>'общие характеристики'!C22</f>
        <v>ЕФ</v>
      </c>
      <c r="D21" s="209" t="str">
        <f>'общие характеристики'!D22</f>
        <v>АТС-75 дооборудование АТСК 50/200</v>
      </c>
      <c r="E21" s="210" t="str">
        <f>'общие характеристики'!E22</f>
        <v>2236920</v>
      </c>
      <c r="F21" s="209" t="str">
        <f>'общие характеристики'!F22</f>
        <v>АТСК 50/200</v>
      </c>
      <c r="G21" s="209" t="str">
        <f>'общие характеристики'!G22</f>
        <v>Болгария</v>
      </c>
      <c r="H21" s="209">
        <f>'общие характеристики'!H22</f>
        <v>30320</v>
      </c>
      <c r="I21" s="209">
        <f>'общие характеристики'!I22</f>
        <v>0</v>
      </c>
      <c r="J21" s="209" t="str">
        <f>'общие характеристики'!J22</f>
        <v xml:space="preserve"> Свердловская обл, Ачитский р-н, Заря п, Советская ул, дом 29</v>
      </c>
      <c r="K21" s="209" t="str">
        <f>'общие характеристики'!K22</f>
        <v>координатная</v>
      </c>
      <c r="L21" s="209">
        <f>'общие характеристики'!L22</f>
        <v>50</v>
      </c>
      <c r="M21" s="211" t="str">
        <f>'общие характеристики'!M22</f>
        <v>МКС 20х20х3</v>
      </c>
      <c r="N21" s="211" t="str">
        <f>'общие характеристики'!N22</f>
        <v>Болгария</v>
      </c>
      <c r="O21" s="212">
        <f>'общие характеристики'!O22</f>
        <v>1</v>
      </c>
      <c r="P21" s="213">
        <f>'общие характеристики'!P22</f>
        <v>1</v>
      </c>
      <c r="Q21" s="213">
        <f>'общие характеристики'!Q22</f>
        <v>80</v>
      </c>
      <c r="R21" s="214">
        <f>'общие характеристики'!R22</f>
        <v>1</v>
      </c>
      <c r="S21" s="215" t="str">
        <f>'общие характеристики'!AM22</f>
        <v>Бычков Андрей Викторович</v>
      </c>
      <c r="T21" s="210" t="str">
        <f>'общие характеристики'!AN22</f>
        <v>Начальник ЛТЦ Ачитский район</v>
      </c>
      <c r="U21" s="210" t="str">
        <f>'общие характеристики'!AO22</f>
        <v>+7(34391)71150, +7(902)4097498</v>
      </c>
      <c r="V21" s="216" t="str">
        <f>'общие характеристики'!AP22</f>
        <v>bychkov-anv@ural.rt.ru</v>
      </c>
    </row>
    <row r="22" spans="2:22" s="237" customFormat="1" ht="15">
      <c r="B22" s="154">
        <v>7</v>
      </c>
      <c r="C22" s="209" t="str">
        <f>'общие характеристики'!C23</f>
        <v>ЕФ</v>
      </c>
      <c r="D22" s="209" t="str">
        <f>'общие характеристики'!D23</f>
        <v>АТС-47</v>
      </c>
      <c r="E22" s="210" t="str">
        <f>'общие характеристики'!E23</f>
        <v>2248466</v>
      </c>
      <c r="F22" s="209" t="str">
        <f>'общие характеристики'!F23</f>
        <v>АТСК50/200 М СУС</v>
      </c>
      <c r="G22" s="209" t="str">
        <f>'общие характеристики'!G23</f>
        <v>Болгария</v>
      </c>
      <c r="H22" s="209">
        <f>'общие характеристики'!H23</f>
        <v>32299</v>
      </c>
      <c r="I22" s="209">
        <f>'общие характеристики'!I23</f>
        <v>0</v>
      </c>
      <c r="J22" s="209" t="str">
        <f>'общие характеристики'!J23</f>
        <v>с.Раздольное Камышловский р-н, пер.Почтовый, д.№4</v>
      </c>
      <c r="K22" s="209" t="str">
        <f>'общие характеристики'!K23</f>
        <v>координатная</v>
      </c>
      <c r="L22" s="209">
        <f>'общие характеристики'!L23</f>
        <v>100</v>
      </c>
      <c r="M22" s="211" t="str">
        <f>'общие характеристики'!M23</f>
        <v>20 х 10 х 6; 20 х 20 х 3</v>
      </c>
      <c r="N22" s="211" t="str">
        <f>'общие характеристики'!N23</f>
        <v>Россия</v>
      </c>
      <c r="O22" s="212">
        <f>'общие характеристики'!O23</f>
        <v>2</v>
      </c>
      <c r="P22" s="213">
        <f>'общие характеристики'!P23</f>
        <v>18</v>
      </c>
      <c r="Q22" s="213">
        <f>'общие характеристики'!Q23</f>
        <v>200</v>
      </c>
      <c r="R22" s="214">
        <f>'общие характеристики'!R23</f>
        <v>5</v>
      </c>
      <c r="S22" s="215" t="str">
        <f>'общие характеристики'!AM23</f>
        <v>Зуева Вера Дмитриевна</v>
      </c>
      <c r="T22" s="210" t="str">
        <f>'общие характеристики'!AN23</f>
        <v xml:space="preserve">Начальник участка </v>
      </c>
      <c r="U22" s="210" t="str">
        <f>'общие характеристики'!AO23</f>
        <v>+7(34375) 2-05-10; +7(902) 26-96-177</v>
      </c>
      <c r="V22" s="216" t="str">
        <f>'общие характеристики'!AP23</f>
        <v>zyeva-vd@ural.rt.ru</v>
      </c>
    </row>
    <row r="23" spans="2:22" s="237" customFormat="1" ht="38.25">
      <c r="B23" s="154">
        <v>8</v>
      </c>
      <c r="C23" s="209" t="str">
        <f>'общие характеристики'!C24</f>
        <v>ЕФ</v>
      </c>
      <c r="D23" s="209" t="str">
        <f>'общие характеристики'!D24</f>
        <v>АТС-266</v>
      </c>
      <c r="E23" s="210" t="str">
        <f>'общие характеристики'!E24</f>
        <v>2238037,2269234</v>
      </c>
      <c r="F23" s="209" t="str">
        <f>'общие характеристики'!F24</f>
        <v>АТСК 50/200М</v>
      </c>
      <c r="G23" s="209" t="str">
        <f>'общие характеристики'!G24</f>
        <v>Россия</v>
      </c>
      <c r="H23" s="209" t="str">
        <f>'общие характеристики'!H24</f>
        <v>1986-1987</v>
      </c>
      <c r="I23" s="209">
        <f>'общие характеристики'!I24</f>
        <v>27394</v>
      </c>
      <c r="J23" s="209" t="str">
        <f>'общие характеристики'!J24</f>
        <v>г.Сысерть с.Аверинское, ул.Советская,96</v>
      </c>
      <c r="K23" s="209" t="str">
        <f>'общие характеристики'!K24</f>
        <v>координатная</v>
      </c>
      <c r="L23" s="209">
        <f>'общие характеристики'!L24</f>
        <v>100</v>
      </c>
      <c r="M23" s="211" t="str">
        <f>'общие характеристики'!M24</f>
        <v>МКС 20х10х6,     МКС 20х20х3, МКС 16х20х3</v>
      </c>
      <c r="N23" s="211" t="str">
        <f>'общие характеристики'!N24</f>
        <v>Россия</v>
      </c>
      <c r="O23" s="212">
        <f>'общие характеристики'!O24</f>
        <v>3</v>
      </c>
      <c r="P23" s="213">
        <f>'общие характеристики'!P24</f>
        <v>25</v>
      </c>
      <c r="Q23" s="213">
        <f>'общие характеристики'!Q24</f>
        <v>250</v>
      </c>
      <c r="R23" s="214">
        <f>'общие характеристики'!R24</f>
        <v>15</v>
      </c>
      <c r="S23" s="215" t="str">
        <f>'общие характеристики'!AM24</f>
        <v>Колесов Дмитрий Михайлович</v>
      </c>
      <c r="T23" s="210" t="str">
        <f>'общие характеристики'!AN24</f>
        <v>Начальник УТУ №1, ЛТЦ Сысертский район</v>
      </c>
      <c r="U23" s="210" t="str">
        <f>'общие характеристики'!AO24</f>
        <v>8(34374)6-09-40, +7(902) 4090481</v>
      </c>
      <c r="V23" s="216" t="str">
        <f>'общие характеристики'!AP24</f>
        <v>kolesov-dm@ur.rt.ru</v>
      </c>
    </row>
    <row r="24" spans="2:22" s="237" customFormat="1" ht="25.5">
      <c r="B24" s="154">
        <v>9</v>
      </c>
      <c r="C24" s="209" t="str">
        <f>'общие характеристики'!C25</f>
        <v>ЕФ</v>
      </c>
      <c r="D24" s="209" t="str">
        <f>'общие характеристики'!D25</f>
        <v>АТС-9314</v>
      </c>
      <c r="E24" s="210">
        <f>'общие характеристики'!E25</f>
        <v>2224854</v>
      </c>
      <c r="F24" s="209" t="str">
        <f>'общие характеристики'!F25</f>
        <v xml:space="preserve">АТСК50/200 </v>
      </c>
      <c r="G24" s="209" t="str">
        <f>'общие характеристики'!G25</f>
        <v>Болгария</v>
      </c>
      <c r="H24" s="209">
        <f>'общие характеристики'!H25</f>
        <v>1985</v>
      </c>
      <c r="I24" s="209">
        <f>'общие характеристики'!I25</f>
        <v>1981</v>
      </c>
      <c r="J24" s="209" t="str">
        <f>'общие характеристики'!J25</f>
        <v>Пригородный район с.Новопаньшино,ул.Советская,22</v>
      </c>
      <c r="K24" s="209" t="str">
        <f>'общие характеристики'!K25</f>
        <v>координатная</v>
      </c>
      <c r="L24" s="209">
        <f>'общие характеристики'!L25</f>
        <v>150</v>
      </c>
      <c r="M24" s="211" t="str">
        <f>'общие характеристики'!M25</f>
        <v>20х10х6</v>
      </c>
      <c r="N24" s="211" t="str">
        <f>'общие характеристики'!N25</f>
        <v>Болгария</v>
      </c>
      <c r="O24" s="212">
        <f>'общие характеристики'!O25</f>
        <v>3</v>
      </c>
      <c r="P24" s="213">
        <f>'общие характеристики'!P25</f>
        <v>10</v>
      </c>
      <c r="Q24" s="213">
        <f>'общие характеристики'!Q25</f>
        <v>150</v>
      </c>
      <c r="R24" s="214">
        <f>'общие характеристики'!R25</f>
        <v>5</v>
      </c>
      <c r="S24" s="215" t="str">
        <f>'общие характеристики'!AM25</f>
        <v>Бузунов Александр Германович</v>
      </c>
      <c r="T24" s="210" t="str">
        <f>'общие характеристики'!AN25</f>
        <v>Инж. лин. сооружений связи и абон. устройств ЛТЦ Пригородного р-на Универсального технического участка №2</v>
      </c>
      <c r="U24" s="210" t="str">
        <f>'общие характеристики'!AO25</f>
        <v>3435-93-04-22
902-409-64-88</v>
      </c>
      <c r="V24" s="216" t="str">
        <f>'общие характеристики'!AP25</f>
        <v>buzunov-ag@ural.rt.ru</v>
      </c>
    </row>
    <row r="25" spans="2:22" s="237" customFormat="1" ht="25.5">
      <c r="B25" s="154">
        <v>10</v>
      </c>
      <c r="C25" s="209" t="str">
        <f>'общие характеристики'!C26</f>
        <v>ЕФ</v>
      </c>
      <c r="D25" s="209" t="str">
        <f>'общие характеристики'!D26</f>
        <v>АТС 9380</v>
      </c>
      <c r="E25" s="210">
        <f>'общие характеристики'!E26</f>
        <v>2231928</v>
      </c>
      <c r="F25" s="209" t="str">
        <f>'общие характеристики'!F26</f>
        <v>АТСК 50/200</v>
      </c>
      <c r="G25" s="209" t="str">
        <f>'общие характеристики'!G26</f>
        <v>Болгария</v>
      </c>
      <c r="H25" s="209">
        <f>'общие характеристики'!H26</f>
        <v>1982</v>
      </c>
      <c r="I25" s="209">
        <f>'общие характеристики'!I26</f>
        <v>1982</v>
      </c>
      <c r="J25" s="209" t="str">
        <f>'общие характеристики'!J26</f>
        <v>Пригородный район с.Башкарка,ул.Новая,1</v>
      </c>
      <c r="K25" s="209" t="str">
        <f>'общие характеристики'!K26</f>
        <v>координатная</v>
      </c>
      <c r="L25" s="209">
        <f>'общие характеристики'!L26</f>
        <v>150</v>
      </c>
      <c r="M25" s="211" t="str">
        <f>'общие характеристики'!M26</f>
        <v>20х10х6</v>
      </c>
      <c r="N25" s="211" t="str">
        <f>'общие характеристики'!N26</f>
        <v>Болгария</v>
      </c>
      <c r="O25" s="212">
        <f>'общие характеристики'!O26</f>
        <v>3</v>
      </c>
      <c r="P25" s="213">
        <f>'общие характеристики'!P26</f>
        <v>10</v>
      </c>
      <c r="Q25" s="213">
        <f>'общие характеристики'!Q26</f>
        <v>150</v>
      </c>
      <c r="R25" s="214">
        <f>'общие характеристики'!R26</f>
        <v>5</v>
      </c>
      <c r="S25" s="215" t="str">
        <f>'общие характеристики'!AM26</f>
        <v>Бузунов Александр Германович</v>
      </c>
      <c r="T25" s="210" t="str">
        <f>'общие характеристики'!AN26</f>
        <v>Инж. лин. сооружений связи и абон. устройств ЛТЦ Пригородного р-на Универсального технического участка №2</v>
      </c>
      <c r="U25" s="210" t="str">
        <f>'общие характеристики'!AO26</f>
        <v>3435-93-04-22
902-409-64-88</v>
      </c>
      <c r="V25" s="216" t="str">
        <f>'общие характеристики'!AP26</f>
        <v>buzunov-ag@ural.rt.ru</v>
      </c>
    </row>
    <row r="26" spans="2:22" s="237" customFormat="1" ht="76.5">
      <c r="B26" s="154">
        <v>11</v>
      </c>
      <c r="C26" s="209" t="str">
        <f>'общие характеристики'!C27</f>
        <v>ЕФ</v>
      </c>
      <c r="D26" s="209" t="str">
        <f>'общие характеристики'!D27</f>
        <v>Вынос  АТС-25</v>
      </c>
      <c r="E26" s="210" t="str">
        <f>'общие характеристики'!E27</f>
        <v>2230048</v>
      </c>
      <c r="F26" s="209" t="str">
        <f>'общие характеристики'!F27</f>
        <v>АТСК</v>
      </c>
      <c r="G26" s="209" t="str">
        <f>'общие характеристики'!G27</f>
        <v>ЧССР,ГДР</v>
      </c>
      <c r="H26" s="209">
        <f>'общие характеристики'!H27</f>
        <v>1987</v>
      </c>
      <c r="I26" s="209">
        <f>'общие характеристики'!I27</f>
        <v>1985</v>
      </c>
      <c r="J26" s="209" t="str">
        <f>'общие характеристики'!J27</f>
        <v>г.Нижний Тагил, ул.Ульяновская, 29</v>
      </c>
      <c r="K26" s="209" t="str">
        <f>'общие характеристики'!K27</f>
        <v>координатная</v>
      </c>
      <c r="L26" s="209">
        <f>'общие характеристики'!L27</f>
        <v>1000</v>
      </c>
      <c r="M26" s="211" t="str">
        <f>'общие характеристики'!M27</f>
        <v>МКС 20х10x6      МКС 10х20х6</v>
      </c>
      <c r="N26" s="211" t="str">
        <f>'общие характеристики'!N27</f>
        <v>ЧССР</v>
      </c>
      <c r="O26" s="212">
        <f>'общие характеристики'!O27</f>
        <v>16</v>
      </c>
      <c r="P26" s="213">
        <f>'общие характеристики'!P27</f>
        <v>302</v>
      </c>
      <c r="Q26" s="213">
        <f>'общие характеристики'!Q27</f>
        <v>1000</v>
      </c>
      <c r="R26" s="214">
        <f>'общие характеристики'!R27</f>
        <v>100</v>
      </c>
      <c r="S26" s="215" t="str">
        <f>'общие характеристики'!AM27</f>
        <v>Черкасова Елена Николаевна</v>
      </c>
      <c r="T26" s="210" t="str">
        <f>'общие характеристики'!AN27</f>
        <v xml:space="preserve">Инженер электросвязи 1 категории
Участка систем коммутации
Станционного цеха
Городского центра технической эксплуатации телекоммуникаций
</v>
      </c>
      <c r="U26" s="210" t="str">
        <f>'общие характеристики'!AO27</f>
        <v xml:space="preserve">Моб.:  + 7 (902) 409-75-23
Тел.:   + 7 (3435) 25-34-34
</v>
      </c>
      <c r="V26" s="216" t="str">
        <f>'общие характеристики'!AP27</f>
        <v>cherkasova-en@ural.rt.ru</v>
      </c>
    </row>
    <row r="27" spans="2:22" s="237" customFormat="1" ht="15">
      <c r="B27" s="154">
        <v>12</v>
      </c>
      <c r="C27" s="209">
        <f>'общие характеристики'!C28</f>
        <v>0</v>
      </c>
      <c r="D27" s="209">
        <f>'общие характеристики'!D28</f>
        <v>0</v>
      </c>
      <c r="E27" s="210">
        <f>'общие характеристики'!E28</f>
        <v>0</v>
      </c>
      <c r="F27" s="209">
        <f>'общие характеристики'!F28</f>
        <v>0</v>
      </c>
      <c r="G27" s="209">
        <f>'общие характеристики'!G28</f>
        <v>0</v>
      </c>
      <c r="H27" s="209">
        <f>'общие характеристики'!H28</f>
        <v>0</v>
      </c>
      <c r="I27" s="209">
        <f>'общие характеристики'!I28</f>
        <v>0</v>
      </c>
      <c r="J27" s="209">
        <f>'общие характеристики'!J28</f>
        <v>0</v>
      </c>
      <c r="K27" s="209">
        <f>'общие характеристики'!K28</f>
        <v>0</v>
      </c>
      <c r="L27" s="209">
        <f>'общие характеристики'!L28</f>
        <v>0</v>
      </c>
      <c r="M27" s="211">
        <f>'общие характеристики'!M28</f>
        <v>0</v>
      </c>
      <c r="N27" s="211">
        <f>'общие характеристики'!N28</f>
        <v>0</v>
      </c>
      <c r="O27" s="212">
        <f>'общие характеристики'!O28</f>
        <v>0</v>
      </c>
      <c r="P27" s="213">
        <f>'общие характеристики'!P28</f>
        <v>0</v>
      </c>
      <c r="Q27" s="213">
        <f>'общие характеристики'!Q28</f>
        <v>0</v>
      </c>
      <c r="R27" s="214">
        <f>'общие характеристики'!R28</f>
        <v>0</v>
      </c>
      <c r="S27" s="215">
        <f>'общие характеристики'!AM28</f>
        <v>0</v>
      </c>
      <c r="T27" s="210">
        <f>'общие характеристики'!AN28</f>
        <v>0</v>
      </c>
      <c r="U27" s="210">
        <f>'общие характеристики'!AO28</f>
        <v>0</v>
      </c>
      <c r="V27" s="216">
        <f>'общие характеристики'!AP28</f>
        <v>0</v>
      </c>
    </row>
    <row r="28" spans="2:22" s="237" customFormat="1" ht="15">
      <c r="B28" s="154">
        <v>13</v>
      </c>
      <c r="C28" s="209">
        <f>'общие характеристики'!C29</f>
        <v>0</v>
      </c>
      <c r="D28" s="209">
        <f>'общие характеристики'!D29</f>
        <v>0</v>
      </c>
      <c r="E28" s="210">
        <f>'общие характеристики'!E29</f>
        <v>0</v>
      </c>
      <c r="F28" s="209">
        <f>'общие характеристики'!F29</f>
        <v>0</v>
      </c>
      <c r="G28" s="209">
        <f>'общие характеристики'!G29</f>
        <v>0</v>
      </c>
      <c r="H28" s="209">
        <f>'общие характеристики'!H29</f>
        <v>0</v>
      </c>
      <c r="I28" s="209">
        <f>'общие характеристики'!I29</f>
        <v>0</v>
      </c>
      <c r="J28" s="209">
        <f>'общие характеристики'!J29</f>
        <v>0</v>
      </c>
      <c r="K28" s="209">
        <f>'общие характеристики'!K29</f>
        <v>0</v>
      </c>
      <c r="L28" s="209">
        <f>'общие характеристики'!L29</f>
        <v>0</v>
      </c>
      <c r="M28" s="211">
        <f>'общие характеристики'!M29</f>
        <v>0</v>
      </c>
      <c r="N28" s="211">
        <f>'общие характеристики'!N29</f>
        <v>0</v>
      </c>
      <c r="O28" s="212">
        <f>'общие характеристики'!O29</f>
        <v>0</v>
      </c>
      <c r="P28" s="213">
        <f>'общие характеристики'!P29</f>
        <v>0</v>
      </c>
      <c r="Q28" s="213">
        <f>'общие характеристики'!Q29</f>
        <v>0</v>
      </c>
      <c r="R28" s="214">
        <f>'общие характеристики'!R29</f>
        <v>0</v>
      </c>
      <c r="S28" s="215">
        <f>'общие характеристики'!AM29</f>
        <v>0</v>
      </c>
      <c r="T28" s="210">
        <f>'общие характеристики'!AN29</f>
        <v>0</v>
      </c>
      <c r="U28" s="210">
        <f>'общие характеристики'!AO29</f>
        <v>0</v>
      </c>
      <c r="V28" s="216">
        <f>'общие характеристики'!AP29</f>
        <v>0</v>
      </c>
    </row>
    <row r="29" spans="2:22" s="237" customFormat="1" ht="15">
      <c r="B29" s="154">
        <v>14</v>
      </c>
      <c r="C29" s="209">
        <f>'общие характеристики'!C30</f>
        <v>0</v>
      </c>
      <c r="D29" s="209">
        <f>'общие характеристики'!D30</f>
        <v>0</v>
      </c>
      <c r="E29" s="210">
        <f>'общие характеристики'!E30</f>
        <v>0</v>
      </c>
      <c r="F29" s="209">
        <f>'общие характеристики'!F30</f>
        <v>0</v>
      </c>
      <c r="G29" s="209">
        <f>'общие характеристики'!G30</f>
        <v>0</v>
      </c>
      <c r="H29" s="209">
        <f>'общие характеристики'!H30</f>
        <v>0</v>
      </c>
      <c r="I29" s="209">
        <f>'общие характеристики'!I30</f>
        <v>0</v>
      </c>
      <c r="J29" s="209">
        <f>'общие характеристики'!J30</f>
        <v>0</v>
      </c>
      <c r="K29" s="209">
        <f>'общие характеристики'!K30</f>
        <v>0</v>
      </c>
      <c r="L29" s="209">
        <f>'общие характеристики'!L30</f>
        <v>0</v>
      </c>
      <c r="M29" s="211">
        <f>'общие характеристики'!M30</f>
        <v>0</v>
      </c>
      <c r="N29" s="211">
        <f>'общие характеристики'!N30</f>
        <v>0</v>
      </c>
      <c r="O29" s="212">
        <f>'общие характеристики'!O30</f>
        <v>0</v>
      </c>
      <c r="P29" s="213">
        <f>'общие характеристики'!P30</f>
        <v>0</v>
      </c>
      <c r="Q29" s="213">
        <f>'общие характеристики'!Q30</f>
        <v>0</v>
      </c>
      <c r="R29" s="214">
        <f>'общие характеристики'!R30</f>
        <v>0</v>
      </c>
      <c r="S29" s="215">
        <f>'общие характеристики'!AM30</f>
        <v>0</v>
      </c>
      <c r="T29" s="210">
        <f>'общие характеристики'!AN30</f>
        <v>0</v>
      </c>
      <c r="U29" s="210">
        <f>'общие характеристики'!AO30</f>
        <v>0</v>
      </c>
      <c r="V29" s="216">
        <f>'общие характеристики'!AP30</f>
        <v>0</v>
      </c>
    </row>
    <row r="30" spans="2:22" s="237" customFormat="1" ht="15">
      <c r="B30" s="154">
        <v>15</v>
      </c>
      <c r="C30" s="209">
        <f>'общие характеристики'!C31</f>
        <v>0</v>
      </c>
      <c r="D30" s="209">
        <f>'общие характеристики'!D31</f>
        <v>0</v>
      </c>
      <c r="E30" s="210">
        <f>'общие характеристики'!E31</f>
        <v>0</v>
      </c>
      <c r="F30" s="209">
        <f>'общие характеристики'!F31</f>
        <v>0</v>
      </c>
      <c r="G30" s="209">
        <f>'общие характеристики'!G31</f>
        <v>0</v>
      </c>
      <c r="H30" s="209">
        <f>'общие характеристики'!H31</f>
        <v>0</v>
      </c>
      <c r="I30" s="209">
        <f>'общие характеристики'!I31</f>
        <v>0</v>
      </c>
      <c r="J30" s="209">
        <f>'общие характеристики'!J31</f>
        <v>0</v>
      </c>
      <c r="K30" s="209">
        <f>'общие характеристики'!K31</f>
        <v>0</v>
      </c>
      <c r="L30" s="209">
        <f>'общие характеристики'!L31</f>
        <v>0</v>
      </c>
      <c r="M30" s="211">
        <f>'общие характеристики'!M31</f>
        <v>0</v>
      </c>
      <c r="N30" s="211">
        <f>'общие характеристики'!N31</f>
        <v>0</v>
      </c>
      <c r="O30" s="212">
        <f>'общие характеристики'!O31</f>
        <v>0</v>
      </c>
      <c r="P30" s="213">
        <f>'общие характеристики'!P31</f>
        <v>0</v>
      </c>
      <c r="Q30" s="213">
        <f>'общие характеристики'!Q31</f>
        <v>0</v>
      </c>
      <c r="R30" s="214">
        <f>'общие характеристики'!R31</f>
        <v>0</v>
      </c>
      <c r="S30" s="215">
        <f>'общие характеристики'!AM31</f>
        <v>0</v>
      </c>
      <c r="T30" s="210">
        <f>'общие характеристики'!AN31</f>
        <v>0</v>
      </c>
      <c r="U30" s="210">
        <f>'общие характеристики'!AO31</f>
        <v>0</v>
      </c>
      <c r="V30" s="216">
        <f>'общие характеристики'!AP31</f>
        <v>0</v>
      </c>
    </row>
    <row r="31" spans="2:22" s="237" customFormat="1" ht="15">
      <c r="B31" s="154">
        <v>16</v>
      </c>
      <c r="C31" s="209">
        <f>'общие характеристики'!C32</f>
        <v>0</v>
      </c>
      <c r="D31" s="209">
        <f>'общие характеристики'!D32</f>
        <v>0</v>
      </c>
      <c r="E31" s="210">
        <f>'общие характеристики'!E32</f>
        <v>0</v>
      </c>
      <c r="F31" s="209">
        <f>'общие характеристики'!F32</f>
        <v>0</v>
      </c>
      <c r="G31" s="209">
        <f>'общие характеристики'!G32</f>
        <v>0</v>
      </c>
      <c r="H31" s="209">
        <f>'общие характеристики'!H32</f>
        <v>0</v>
      </c>
      <c r="I31" s="209">
        <f>'общие характеристики'!I32</f>
        <v>0</v>
      </c>
      <c r="J31" s="209">
        <f>'общие характеристики'!J32</f>
        <v>0</v>
      </c>
      <c r="K31" s="209">
        <f>'общие характеристики'!K32</f>
        <v>0</v>
      </c>
      <c r="L31" s="209">
        <f>'общие характеристики'!L32</f>
        <v>0</v>
      </c>
      <c r="M31" s="211">
        <f>'общие характеристики'!M32</f>
        <v>0</v>
      </c>
      <c r="N31" s="211">
        <f>'общие характеристики'!N32</f>
        <v>0</v>
      </c>
      <c r="O31" s="212">
        <f>'общие характеристики'!O32</f>
        <v>0</v>
      </c>
      <c r="P31" s="213">
        <f>'общие характеристики'!P32</f>
        <v>0</v>
      </c>
      <c r="Q31" s="213">
        <f>'общие характеристики'!Q32</f>
        <v>0</v>
      </c>
      <c r="R31" s="214">
        <f>'общие характеристики'!R32</f>
        <v>0</v>
      </c>
      <c r="S31" s="215">
        <f>'общие характеристики'!AM32</f>
        <v>0</v>
      </c>
      <c r="T31" s="210">
        <f>'общие характеристики'!AN32</f>
        <v>0</v>
      </c>
      <c r="U31" s="210">
        <f>'общие характеристики'!AO32</f>
        <v>0</v>
      </c>
      <c r="V31" s="216">
        <f>'общие характеристики'!AP32</f>
        <v>0</v>
      </c>
    </row>
    <row r="32" spans="2:22" s="237" customFormat="1" ht="15">
      <c r="B32" s="154">
        <v>17</v>
      </c>
      <c r="C32" s="209">
        <f>'общие характеристики'!C33</f>
        <v>0</v>
      </c>
      <c r="D32" s="209">
        <f>'общие характеристики'!D33</f>
        <v>0</v>
      </c>
      <c r="E32" s="210">
        <f>'общие характеристики'!E33</f>
        <v>0</v>
      </c>
      <c r="F32" s="209">
        <f>'общие характеристики'!F33</f>
        <v>0</v>
      </c>
      <c r="G32" s="209">
        <f>'общие характеристики'!G33</f>
        <v>0</v>
      </c>
      <c r="H32" s="209">
        <f>'общие характеристики'!H33</f>
        <v>0</v>
      </c>
      <c r="I32" s="209">
        <f>'общие характеристики'!I33</f>
        <v>0</v>
      </c>
      <c r="J32" s="209">
        <f>'общие характеристики'!J33</f>
        <v>0</v>
      </c>
      <c r="K32" s="209">
        <f>'общие характеристики'!K33</f>
        <v>0</v>
      </c>
      <c r="L32" s="209">
        <f>'общие характеристики'!L33</f>
        <v>0</v>
      </c>
      <c r="M32" s="211">
        <f>'общие характеристики'!M33</f>
        <v>0</v>
      </c>
      <c r="N32" s="211">
        <f>'общие характеристики'!N33</f>
        <v>0</v>
      </c>
      <c r="O32" s="212">
        <f>'общие характеристики'!O33</f>
        <v>0</v>
      </c>
      <c r="P32" s="213">
        <f>'общие характеристики'!P33</f>
        <v>0</v>
      </c>
      <c r="Q32" s="213">
        <f>'общие характеристики'!Q33</f>
        <v>0</v>
      </c>
      <c r="R32" s="214">
        <f>'общие характеристики'!R33</f>
        <v>0</v>
      </c>
      <c r="S32" s="215">
        <f>'общие характеристики'!AM33</f>
        <v>0</v>
      </c>
      <c r="T32" s="210">
        <f>'общие характеристики'!AN33</f>
        <v>0</v>
      </c>
      <c r="U32" s="210">
        <f>'общие характеристики'!AO33</f>
        <v>0</v>
      </c>
      <c r="V32" s="216">
        <f>'общие характеристики'!AP33</f>
        <v>0</v>
      </c>
    </row>
    <row r="33" spans="2:22" s="237" customFormat="1" ht="15">
      <c r="B33" s="154">
        <v>18</v>
      </c>
      <c r="C33" s="209">
        <f>'общие характеристики'!C34</f>
        <v>0</v>
      </c>
      <c r="D33" s="209">
        <f>'общие характеристики'!D34</f>
        <v>0</v>
      </c>
      <c r="E33" s="210">
        <f>'общие характеристики'!E34</f>
        <v>0</v>
      </c>
      <c r="F33" s="209">
        <f>'общие характеристики'!F34</f>
        <v>0</v>
      </c>
      <c r="G33" s="209">
        <f>'общие характеристики'!G34</f>
        <v>0</v>
      </c>
      <c r="H33" s="209">
        <f>'общие характеристики'!H34</f>
        <v>0</v>
      </c>
      <c r="I33" s="209">
        <f>'общие характеристики'!I34</f>
        <v>0</v>
      </c>
      <c r="J33" s="209">
        <f>'общие характеристики'!J34</f>
        <v>0</v>
      </c>
      <c r="K33" s="209">
        <f>'общие характеристики'!K34</f>
        <v>0</v>
      </c>
      <c r="L33" s="209">
        <f>'общие характеристики'!L34</f>
        <v>0</v>
      </c>
      <c r="M33" s="211">
        <f>'общие характеристики'!M34</f>
        <v>0</v>
      </c>
      <c r="N33" s="211">
        <f>'общие характеристики'!N34</f>
        <v>0</v>
      </c>
      <c r="O33" s="212">
        <f>'общие характеристики'!O34</f>
        <v>0</v>
      </c>
      <c r="P33" s="213">
        <f>'общие характеристики'!P34</f>
        <v>0</v>
      </c>
      <c r="Q33" s="213">
        <f>'общие характеристики'!Q34</f>
        <v>0</v>
      </c>
      <c r="R33" s="214">
        <f>'общие характеристики'!R34</f>
        <v>0</v>
      </c>
      <c r="S33" s="215">
        <f>'общие характеристики'!AM34</f>
        <v>0</v>
      </c>
      <c r="T33" s="210">
        <f>'общие характеристики'!AN34</f>
        <v>0</v>
      </c>
      <c r="U33" s="210">
        <f>'общие характеристики'!AO34</f>
        <v>0</v>
      </c>
      <c r="V33" s="216">
        <f>'общие характеристики'!AP34</f>
        <v>0</v>
      </c>
    </row>
    <row r="34" spans="2:22" s="237" customFormat="1" ht="15">
      <c r="B34" s="154">
        <v>19</v>
      </c>
      <c r="C34" s="209">
        <f>'общие характеристики'!C35</f>
        <v>0</v>
      </c>
      <c r="D34" s="209">
        <f>'общие характеристики'!D35</f>
        <v>0</v>
      </c>
      <c r="E34" s="210">
        <f>'общие характеристики'!E35</f>
        <v>0</v>
      </c>
      <c r="F34" s="209">
        <f>'общие характеристики'!F35</f>
        <v>0</v>
      </c>
      <c r="G34" s="209">
        <f>'общие характеристики'!G35</f>
        <v>0</v>
      </c>
      <c r="H34" s="209">
        <f>'общие характеристики'!H35</f>
        <v>0</v>
      </c>
      <c r="I34" s="209">
        <f>'общие характеристики'!I35</f>
        <v>0</v>
      </c>
      <c r="J34" s="209">
        <f>'общие характеристики'!J35</f>
        <v>0</v>
      </c>
      <c r="K34" s="209">
        <f>'общие характеристики'!K35</f>
        <v>0</v>
      </c>
      <c r="L34" s="209">
        <f>'общие характеристики'!L35</f>
        <v>0</v>
      </c>
      <c r="M34" s="211">
        <f>'общие характеристики'!M35</f>
        <v>0</v>
      </c>
      <c r="N34" s="211">
        <f>'общие характеристики'!N35</f>
        <v>0</v>
      </c>
      <c r="O34" s="212">
        <f>'общие характеристики'!O35</f>
        <v>0</v>
      </c>
      <c r="P34" s="213">
        <f>'общие характеристики'!P35</f>
        <v>0</v>
      </c>
      <c r="Q34" s="213">
        <f>'общие характеристики'!Q35</f>
        <v>0</v>
      </c>
      <c r="R34" s="214">
        <f>'общие характеристики'!R35</f>
        <v>0</v>
      </c>
      <c r="S34" s="215">
        <f>'общие характеристики'!AM35</f>
        <v>0</v>
      </c>
      <c r="T34" s="210">
        <f>'общие характеристики'!AN35</f>
        <v>0</v>
      </c>
      <c r="U34" s="210">
        <f>'общие характеристики'!AO35</f>
        <v>0</v>
      </c>
      <c r="V34" s="216">
        <f>'общие характеристики'!AP35</f>
        <v>0</v>
      </c>
    </row>
    <row r="35" spans="2:22" s="237" customFormat="1" ht="15">
      <c r="B35" s="154">
        <v>20</v>
      </c>
      <c r="C35" s="209">
        <f>'общие характеристики'!C36</f>
        <v>0</v>
      </c>
      <c r="D35" s="209">
        <f>'общие характеристики'!D36</f>
        <v>0</v>
      </c>
      <c r="E35" s="210">
        <f>'общие характеристики'!E36</f>
        <v>0</v>
      </c>
      <c r="F35" s="209">
        <f>'общие характеристики'!F36</f>
        <v>0</v>
      </c>
      <c r="G35" s="209">
        <f>'общие характеристики'!G36</f>
        <v>0</v>
      </c>
      <c r="H35" s="209">
        <f>'общие характеристики'!H36</f>
        <v>0</v>
      </c>
      <c r="I35" s="209">
        <f>'общие характеристики'!I36</f>
        <v>0</v>
      </c>
      <c r="J35" s="209">
        <f>'общие характеристики'!J36</f>
        <v>0</v>
      </c>
      <c r="K35" s="209">
        <f>'общие характеристики'!K36</f>
        <v>0</v>
      </c>
      <c r="L35" s="209">
        <f>'общие характеристики'!L36</f>
        <v>0</v>
      </c>
      <c r="M35" s="211">
        <f>'общие характеристики'!M36</f>
        <v>0</v>
      </c>
      <c r="N35" s="211">
        <f>'общие характеристики'!N36</f>
        <v>0</v>
      </c>
      <c r="O35" s="212">
        <f>'общие характеристики'!O36</f>
        <v>0</v>
      </c>
      <c r="P35" s="213">
        <f>'общие характеристики'!P36</f>
        <v>0</v>
      </c>
      <c r="Q35" s="213">
        <f>'общие характеристики'!Q36</f>
        <v>0</v>
      </c>
      <c r="R35" s="214">
        <f>'общие характеристики'!R36</f>
        <v>0</v>
      </c>
      <c r="S35" s="215">
        <f>'общие характеристики'!AM36</f>
        <v>0</v>
      </c>
      <c r="T35" s="210">
        <f>'общие характеристики'!AN36</f>
        <v>0</v>
      </c>
      <c r="U35" s="210">
        <f>'общие характеристики'!AO36</f>
        <v>0</v>
      </c>
      <c r="V35" s="216">
        <f>'общие характеристики'!AP36</f>
        <v>0</v>
      </c>
    </row>
    <row r="36" spans="2:22" s="237" customFormat="1" ht="15">
      <c r="B36" s="154">
        <v>21</v>
      </c>
      <c r="C36" s="209">
        <f>'общие характеристики'!C37</f>
        <v>0</v>
      </c>
      <c r="D36" s="209">
        <f>'общие характеристики'!D37</f>
        <v>0</v>
      </c>
      <c r="E36" s="210">
        <f>'общие характеристики'!E37</f>
        <v>0</v>
      </c>
      <c r="F36" s="209">
        <f>'общие характеристики'!F37</f>
        <v>0</v>
      </c>
      <c r="G36" s="209">
        <f>'общие характеристики'!G37</f>
        <v>0</v>
      </c>
      <c r="H36" s="209">
        <f>'общие характеристики'!H37</f>
        <v>0</v>
      </c>
      <c r="I36" s="209">
        <f>'общие характеристики'!I37</f>
        <v>0</v>
      </c>
      <c r="J36" s="209">
        <f>'общие характеристики'!J37</f>
        <v>0</v>
      </c>
      <c r="K36" s="209">
        <f>'общие характеристики'!K37</f>
        <v>0</v>
      </c>
      <c r="L36" s="209">
        <f>'общие характеристики'!L37</f>
        <v>0</v>
      </c>
      <c r="M36" s="211">
        <f>'общие характеристики'!M37</f>
        <v>0</v>
      </c>
      <c r="N36" s="211">
        <f>'общие характеристики'!N37</f>
        <v>0</v>
      </c>
      <c r="O36" s="212">
        <f>'общие характеристики'!O37</f>
        <v>0</v>
      </c>
      <c r="P36" s="213">
        <f>'общие характеристики'!P37</f>
        <v>0</v>
      </c>
      <c r="Q36" s="213">
        <f>'общие характеристики'!Q37</f>
        <v>0</v>
      </c>
      <c r="R36" s="214">
        <f>'общие характеристики'!R37</f>
        <v>0</v>
      </c>
      <c r="S36" s="215">
        <f>'общие характеристики'!AM37</f>
        <v>0</v>
      </c>
      <c r="T36" s="210">
        <f>'общие характеристики'!AN37</f>
        <v>0</v>
      </c>
      <c r="U36" s="210">
        <f>'общие характеристики'!AO37</f>
        <v>0</v>
      </c>
      <c r="V36" s="216">
        <f>'общие характеристики'!AP37</f>
        <v>0</v>
      </c>
    </row>
    <row r="37" spans="2:22" s="237" customFormat="1" ht="15">
      <c r="B37" s="154">
        <v>22</v>
      </c>
      <c r="C37" s="209">
        <f>'общие характеристики'!C38</f>
        <v>0</v>
      </c>
      <c r="D37" s="209">
        <f>'общие характеристики'!D38</f>
        <v>0</v>
      </c>
      <c r="E37" s="210">
        <f>'общие характеристики'!E38</f>
        <v>0</v>
      </c>
      <c r="F37" s="209">
        <f>'общие характеристики'!F38</f>
        <v>0</v>
      </c>
      <c r="G37" s="209">
        <f>'общие характеристики'!G38</f>
        <v>0</v>
      </c>
      <c r="H37" s="209">
        <f>'общие характеристики'!H38</f>
        <v>0</v>
      </c>
      <c r="I37" s="209">
        <f>'общие характеристики'!I38</f>
        <v>0</v>
      </c>
      <c r="J37" s="209">
        <f>'общие характеристики'!J38</f>
        <v>0</v>
      </c>
      <c r="K37" s="209">
        <f>'общие характеристики'!K38</f>
        <v>0</v>
      </c>
      <c r="L37" s="209">
        <f>'общие характеристики'!L38</f>
        <v>0</v>
      </c>
      <c r="M37" s="211">
        <f>'общие характеристики'!M38</f>
        <v>0</v>
      </c>
      <c r="N37" s="211">
        <f>'общие характеристики'!N38</f>
        <v>0</v>
      </c>
      <c r="O37" s="212">
        <f>'общие характеристики'!O38</f>
        <v>0</v>
      </c>
      <c r="P37" s="213">
        <f>'общие характеристики'!P38</f>
        <v>0</v>
      </c>
      <c r="Q37" s="213">
        <f>'общие характеристики'!Q38</f>
        <v>0</v>
      </c>
      <c r="R37" s="214">
        <f>'общие характеристики'!R38</f>
        <v>0</v>
      </c>
      <c r="S37" s="215">
        <f>'общие характеристики'!AM38</f>
        <v>0</v>
      </c>
      <c r="T37" s="210">
        <f>'общие характеристики'!AN38</f>
        <v>0</v>
      </c>
      <c r="U37" s="210">
        <f>'общие характеристики'!AO38</f>
        <v>0</v>
      </c>
      <c r="V37" s="216">
        <f>'общие характеристики'!AP38</f>
        <v>0</v>
      </c>
    </row>
    <row r="38" spans="2:22" s="237" customFormat="1" ht="15">
      <c r="B38" s="154">
        <v>23</v>
      </c>
      <c r="C38" s="209">
        <f>'общие характеристики'!C39</f>
        <v>0</v>
      </c>
      <c r="D38" s="209">
        <f>'общие характеристики'!D39</f>
        <v>0</v>
      </c>
      <c r="E38" s="210">
        <f>'общие характеристики'!E39</f>
        <v>0</v>
      </c>
      <c r="F38" s="209">
        <f>'общие характеристики'!F39</f>
        <v>0</v>
      </c>
      <c r="G38" s="209">
        <f>'общие характеристики'!G39</f>
        <v>0</v>
      </c>
      <c r="H38" s="209">
        <f>'общие характеристики'!H39</f>
        <v>0</v>
      </c>
      <c r="I38" s="209">
        <f>'общие характеристики'!I39</f>
        <v>0</v>
      </c>
      <c r="J38" s="209">
        <f>'общие характеристики'!J39</f>
        <v>0</v>
      </c>
      <c r="K38" s="209">
        <f>'общие характеристики'!K39</f>
        <v>0</v>
      </c>
      <c r="L38" s="209">
        <f>'общие характеристики'!L39</f>
        <v>0</v>
      </c>
      <c r="M38" s="211">
        <f>'общие характеристики'!M39</f>
        <v>0</v>
      </c>
      <c r="N38" s="211">
        <f>'общие характеристики'!N39</f>
        <v>0</v>
      </c>
      <c r="O38" s="212">
        <f>'общие характеристики'!O39</f>
        <v>0</v>
      </c>
      <c r="P38" s="213">
        <f>'общие характеристики'!P39</f>
        <v>0</v>
      </c>
      <c r="Q38" s="213">
        <f>'общие характеристики'!Q39</f>
        <v>0</v>
      </c>
      <c r="R38" s="214">
        <f>'общие характеристики'!R39</f>
        <v>0</v>
      </c>
      <c r="S38" s="215">
        <f>'общие характеристики'!AM39</f>
        <v>0</v>
      </c>
      <c r="T38" s="210">
        <f>'общие характеристики'!AN39</f>
        <v>0</v>
      </c>
      <c r="U38" s="210">
        <f>'общие характеристики'!AO39</f>
        <v>0</v>
      </c>
      <c r="V38" s="216">
        <f>'общие характеристики'!AP39</f>
        <v>0</v>
      </c>
    </row>
    <row r="39" spans="2:22" s="237" customFormat="1" ht="15">
      <c r="B39" s="154">
        <v>24</v>
      </c>
      <c r="C39" s="209">
        <f>'общие характеристики'!C40</f>
        <v>0</v>
      </c>
      <c r="D39" s="209">
        <f>'общие характеристики'!D40</f>
        <v>0</v>
      </c>
      <c r="E39" s="210">
        <f>'общие характеристики'!E40</f>
        <v>0</v>
      </c>
      <c r="F39" s="209">
        <f>'общие характеристики'!F40</f>
        <v>0</v>
      </c>
      <c r="G39" s="209">
        <f>'общие характеристики'!G40</f>
        <v>0</v>
      </c>
      <c r="H39" s="209">
        <f>'общие характеристики'!H40</f>
        <v>0</v>
      </c>
      <c r="I39" s="209">
        <f>'общие характеристики'!I40</f>
        <v>0</v>
      </c>
      <c r="J39" s="209">
        <f>'общие характеристики'!J40</f>
        <v>0</v>
      </c>
      <c r="K39" s="209">
        <f>'общие характеристики'!K40</f>
        <v>0</v>
      </c>
      <c r="L39" s="209">
        <f>'общие характеристики'!L40</f>
        <v>0</v>
      </c>
      <c r="M39" s="211">
        <f>'общие характеристики'!M40</f>
        <v>0</v>
      </c>
      <c r="N39" s="211">
        <f>'общие характеристики'!N40</f>
        <v>0</v>
      </c>
      <c r="O39" s="212">
        <f>'общие характеристики'!O40</f>
        <v>0</v>
      </c>
      <c r="P39" s="213">
        <f>'общие характеристики'!P40</f>
        <v>0</v>
      </c>
      <c r="Q39" s="213">
        <f>'общие характеристики'!Q40</f>
        <v>0</v>
      </c>
      <c r="R39" s="214">
        <f>'общие характеристики'!R40</f>
        <v>0</v>
      </c>
      <c r="S39" s="215">
        <f>'общие характеристики'!AM40</f>
        <v>0</v>
      </c>
      <c r="T39" s="210">
        <f>'общие характеристики'!AN40</f>
        <v>0</v>
      </c>
      <c r="U39" s="210">
        <f>'общие характеристики'!AO40</f>
        <v>0</v>
      </c>
      <c r="V39" s="216">
        <f>'общие характеристики'!AP40</f>
        <v>0</v>
      </c>
    </row>
    <row r="40" spans="2:22" s="237" customFormat="1" ht="15">
      <c r="B40" s="154">
        <v>25</v>
      </c>
      <c r="C40" s="209">
        <f>'общие характеристики'!C41</f>
        <v>0</v>
      </c>
      <c r="D40" s="209">
        <f>'общие характеристики'!D41</f>
        <v>0</v>
      </c>
      <c r="E40" s="210">
        <f>'общие характеристики'!E41</f>
        <v>0</v>
      </c>
      <c r="F40" s="209">
        <f>'общие характеристики'!F41</f>
        <v>0</v>
      </c>
      <c r="G40" s="209">
        <f>'общие характеристики'!G41</f>
        <v>0</v>
      </c>
      <c r="H40" s="209">
        <f>'общие характеристики'!H41</f>
        <v>0</v>
      </c>
      <c r="I40" s="209">
        <f>'общие характеристики'!I41</f>
        <v>0</v>
      </c>
      <c r="J40" s="209">
        <f>'общие характеристики'!J41</f>
        <v>0</v>
      </c>
      <c r="K40" s="209">
        <f>'общие характеристики'!K41</f>
        <v>0</v>
      </c>
      <c r="L40" s="209">
        <f>'общие характеристики'!L41</f>
        <v>0</v>
      </c>
      <c r="M40" s="211">
        <f>'общие характеристики'!M41</f>
        <v>0</v>
      </c>
      <c r="N40" s="211">
        <f>'общие характеристики'!N41</f>
        <v>0</v>
      </c>
      <c r="O40" s="212">
        <f>'общие характеристики'!O41</f>
        <v>0</v>
      </c>
      <c r="P40" s="213">
        <f>'общие характеристики'!P41</f>
        <v>0</v>
      </c>
      <c r="Q40" s="213">
        <f>'общие характеристики'!Q41</f>
        <v>0</v>
      </c>
      <c r="R40" s="214">
        <f>'общие характеристики'!R41</f>
        <v>0</v>
      </c>
      <c r="S40" s="215">
        <f>'общие характеристики'!AM41</f>
        <v>0</v>
      </c>
      <c r="T40" s="210">
        <f>'общие характеристики'!AN41</f>
        <v>0</v>
      </c>
      <c r="U40" s="210">
        <f>'общие характеристики'!AO41</f>
        <v>0</v>
      </c>
      <c r="V40" s="216">
        <f>'общие характеристики'!AP41</f>
        <v>0</v>
      </c>
    </row>
    <row r="41" spans="2:22" s="237" customFormat="1" ht="15">
      <c r="B41" s="154">
        <v>26</v>
      </c>
      <c r="C41" s="209">
        <f>'общие характеристики'!C42</f>
        <v>0</v>
      </c>
      <c r="D41" s="209">
        <f>'общие характеристики'!D42</f>
        <v>0</v>
      </c>
      <c r="E41" s="210">
        <f>'общие характеристики'!E42</f>
        <v>0</v>
      </c>
      <c r="F41" s="209">
        <f>'общие характеристики'!F42</f>
        <v>0</v>
      </c>
      <c r="G41" s="209">
        <f>'общие характеристики'!G42</f>
        <v>0</v>
      </c>
      <c r="H41" s="209">
        <f>'общие характеристики'!H42</f>
        <v>0</v>
      </c>
      <c r="I41" s="209">
        <f>'общие характеристики'!I42</f>
        <v>0</v>
      </c>
      <c r="J41" s="209">
        <f>'общие характеристики'!J42</f>
        <v>0</v>
      </c>
      <c r="K41" s="209">
        <f>'общие характеристики'!K42</f>
        <v>0</v>
      </c>
      <c r="L41" s="209">
        <f>'общие характеристики'!L42</f>
        <v>0</v>
      </c>
      <c r="M41" s="211">
        <f>'общие характеристики'!M42</f>
        <v>0</v>
      </c>
      <c r="N41" s="211">
        <f>'общие характеристики'!N42</f>
        <v>0</v>
      </c>
      <c r="O41" s="212">
        <f>'общие характеристики'!O42</f>
        <v>0</v>
      </c>
      <c r="P41" s="213">
        <f>'общие характеристики'!P42</f>
        <v>0</v>
      </c>
      <c r="Q41" s="213">
        <f>'общие характеристики'!Q42</f>
        <v>0</v>
      </c>
      <c r="R41" s="214">
        <f>'общие характеристики'!R42</f>
        <v>0</v>
      </c>
      <c r="S41" s="215">
        <f>'общие характеристики'!AM42</f>
        <v>0</v>
      </c>
      <c r="T41" s="210">
        <f>'общие характеристики'!AN42</f>
        <v>0</v>
      </c>
      <c r="U41" s="210">
        <f>'общие характеристики'!AO42</f>
        <v>0</v>
      </c>
      <c r="V41" s="216">
        <f>'общие характеристики'!AP42</f>
        <v>0</v>
      </c>
    </row>
    <row r="42" spans="2:22" s="237" customFormat="1" ht="15">
      <c r="B42" s="154">
        <v>27</v>
      </c>
      <c r="C42" s="209">
        <f>'общие характеристики'!C43</f>
        <v>0</v>
      </c>
      <c r="D42" s="209">
        <f>'общие характеристики'!D43</f>
        <v>0</v>
      </c>
      <c r="E42" s="210">
        <f>'общие характеристики'!E43</f>
        <v>0</v>
      </c>
      <c r="F42" s="209">
        <f>'общие характеристики'!F43</f>
        <v>0</v>
      </c>
      <c r="G42" s="209">
        <f>'общие характеристики'!G43</f>
        <v>0</v>
      </c>
      <c r="H42" s="209">
        <f>'общие характеристики'!H43</f>
        <v>0</v>
      </c>
      <c r="I42" s="209">
        <f>'общие характеристики'!I43</f>
        <v>0</v>
      </c>
      <c r="J42" s="209">
        <f>'общие характеристики'!J43</f>
        <v>0</v>
      </c>
      <c r="K42" s="209">
        <f>'общие характеристики'!K43</f>
        <v>0</v>
      </c>
      <c r="L42" s="209">
        <f>'общие характеристики'!L43</f>
        <v>0</v>
      </c>
      <c r="M42" s="211">
        <f>'общие характеристики'!M43</f>
        <v>0</v>
      </c>
      <c r="N42" s="211">
        <f>'общие характеристики'!N43</f>
        <v>0</v>
      </c>
      <c r="O42" s="212">
        <f>'общие характеристики'!O43</f>
        <v>0</v>
      </c>
      <c r="P42" s="213">
        <f>'общие характеристики'!P43</f>
        <v>0</v>
      </c>
      <c r="Q42" s="213">
        <f>'общие характеристики'!Q43</f>
        <v>0</v>
      </c>
      <c r="R42" s="214">
        <f>'общие характеристики'!R43</f>
        <v>0</v>
      </c>
      <c r="S42" s="215">
        <f>'общие характеристики'!AM43</f>
        <v>0</v>
      </c>
      <c r="T42" s="210">
        <f>'общие характеристики'!AN43</f>
        <v>0</v>
      </c>
      <c r="U42" s="210">
        <f>'общие характеристики'!AO43</f>
        <v>0</v>
      </c>
      <c r="V42" s="216">
        <f>'общие характеристики'!AP43</f>
        <v>0</v>
      </c>
    </row>
    <row r="43" spans="2:22" s="237" customFormat="1" ht="15">
      <c r="B43" s="154">
        <v>28</v>
      </c>
      <c r="C43" s="209">
        <f>'общие характеристики'!C44</f>
        <v>0</v>
      </c>
      <c r="D43" s="209">
        <f>'общие характеристики'!D44</f>
        <v>0</v>
      </c>
      <c r="E43" s="210">
        <f>'общие характеристики'!E44</f>
        <v>0</v>
      </c>
      <c r="F43" s="209">
        <f>'общие характеристики'!F44</f>
        <v>0</v>
      </c>
      <c r="G43" s="209">
        <f>'общие характеристики'!G44</f>
        <v>0</v>
      </c>
      <c r="H43" s="209">
        <f>'общие характеристики'!H44</f>
        <v>0</v>
      </c>
      <c r="I43" s="209">
        <f>'общие характеристики'!I44</f>
        <v>0</v>
      </c>
      <c r="J43" s="209">
        <f>'общие характеристики'!J44</f>
        <v>0</v>
      </c>
      <c r="K43" s="209">
        <f>'общие характеристики'!K44</f>
        <v>0</v>
      </c>
      <c r="L43" s="209">
        <f>'общие характеристики'!L44</f>
        <v>0</v>
      </c>
      <c r="M43" s="211">
        <f>'общие характеристики'!M44</f>
        <v>0</v>
      </c>
      <c r="N43" s="211">
        <f>'общие характеристики'!N44</f>
        <v>0</v>
      </c>
      <c r="O43" s="212">
        <f>'общие характеристики'!O44</f>
        <v>0</v>
      </c>
      <c r="P43" s="213">
        <f>'общие характеристики'!P44</f>
        <v>0</v>
      </c>
      <c r="Q43" s="213">
        <f>'общие характеристики'!Q44</f>
        <v>0</v>
      </c>
      <c r="R43" s="214">
        <f>'общие характеристики'!R44</f>
        <v>0</v>
      </c>
      <c r="S43" s="215">
        <f>'общие характеристики'!AM44</f>
        <v>0</v>
      </c>
      <c r="T43" s="210">
        <f>'общие характеристики'!AN44</f>
        <v>0</v>
      </c>
      <c r="U43" s="210">
        <f>'общие характеристики'!AO44</f>
        <v>0</v>
      </c>
      <c r="V43" s="216">
        <f>'общие характеристики'!AP44</f>
        <v>0</v>
      </c>
    </row>
    <row r="44" spans="2:22" s="237" customFormat="1" ht="15">
      <c r="B44" s="154">
        <v>29</v>
      </c>
      <c r="C44" s="209">
        <f>'общие характеристики'!C45</f>
        <v>0</v>
      </c>
      <c r="D44" s="209">
        <f>'общие характеристики'!D45</f>
        <v>0</v>
      </c>
      <c r="E44" s="210">
        <f>'общие характеристики'!E45</f>
        <v>0</v>
      </c>
      <c r="F44" s="209">
        <f>'общие характеристики'!F45</f>
        <v>0</v>
      </c>
      <c r="G44" s="209">
        <f>'общие характеристики'!G45</f>
        <v>0</v>
      </c>
      <c r="H44" s="209">
        <f>'общие характеристики'!H45</f>
        <v>0</v>
      </c>
      <c r="I44" s="209">
        <f>'общие характеристики'!I45</f>
        <v>0</v>
      </c>
      <c r="J44" s="209">
        <f>'общие характеристики'!J45</f>
        <v>0</v>
      </c>
      <c r="K44" s="209">
        <f>'общие характеристики'!K45</f>
        <v>0</v>
      </c>
      <c r="L44" s="209">
        <f>'общие характеристики'!L45</f>
        <v>0</v>
      </c>
      <c r="M44" s="211">
        <f>'общие характеристики'!M45</f>
        <v>0</v>
      </c>
      <c r="N44" s="211">
        <f>'общие характеристики'!N45</f>
        <v>0</v>
      </c>
      <c r="O44" s="212">
        <f>'общие характеристики'!O45</f>
        <v>0</v>
      </c>
      <c r="P44" s="213">
        <f>'общие характеристики'!P45</f>
        <v>0</v>
      </c>
      <c r="Q44" s="213">
        <f>'общие характеристики'!Q45</f>
        <v>0</v>
      </c>
      <c r="R44" s="214">
        <f>'общие характеристики'!R45</f>
        <v>0</v>
      </c>
      <c r="S44" s="215">
        <f>'общие характеристики'!AM45</f>
        <v>0</v>
      </c>
      <c r="T44" s="210">
        <f>'общие характеристики'!AN45</f>
        <v>0</v>
      </c>
      <c r="U44" s="210">
        <f>'общие характеристики'!AO45</f>
        <v>0</v>
      </c>
      <c r="V44" s="216">
        <f>'общие характеристики'!AP45</f>
        <v>0</v>
      </c>
    </row>
    <row r="45" spans="2:22" s="237" customFormat="1" ht="15">
      <c r="B45" s="154">
        <v>30</v>
      </c>
      <c r="C45" s="209">
        <f>'общие характеристики'!C46</f>
        <v>0</v>
      </c>
      <c r="D45" s="209">
        <f>'общие характеристики'!D46</f>
        <v>0</v>
      </c>
      <c r="E45" s="210">
        <f>'общие характеристики'!E46</f>
        <v>0</v>
      </c>
      <c r="F45" s="209">
        <f>'общие характеристики'!F46</f>
        <v>0</v>
      </c>
      <c r="G45" s="209">
        <f>'общие характеристики'!G46</f>
        <v>0</v>
      </c>
      <c r="H45" s="209">
        <f>'общие характеристики'!H46</f>
        <v>0</v>
      </c>
      <c r="I45" s="209">
        <f>'общие характеристики'!I46</f>
        <v>0</v>
      </c>
      <c r="J45" s="209">
        <f>'общие характеристики'!J46</f>
        <v>0</v>
      </c>
      <c r="K45" s="209">
        <f>'общие характеристики'!K46</f>
        <v>0</v>
      </c>
      <c r="L45" s="209">
        <f>'общие характеристики'!L46</f>
        <v>0</v>
      </c>
      <c r="M45" s="211">
        <f>'общие характеристики'!M46</f>
        <v>0</v>
      </c>
      <c r="N45" s="211">
        <f>'общие характеристики'!N46</f>
        <v>0</v>
      </c>
      <c r="O45" s="212">
        <f>'общие характеристики'!O46</f>
        <v>0</v>
      </c>
      <c r="P45" s="213">
        <f>'общие характеристики'!P46</f>
        <v>0</v>
      </c>
      <c r="Q45" s="213">
        <f>'общие характеристики'!Q46</f>
        <v>0</v>
      </c>
      <c r="R45" s="214">
        <f>'общие характеристики'!R46</f>
        <v>0</v>
      </c>
      <c r="S45" s="215">
        <f>'общие характеристики'!AM46</f>
        <v>0</v>
      </c>
      <c r="T45" s="210">
        <f>'общие характеристики'!AN46</f>
        <v>0</v>
      </c>
      <c r="U45" s="210">
        <f>'общие характеристики'!AO46</f>
        <v>0</v>
      </c>
      <c r="V45" s="216">
        <f>'общие характеристики'!AP46</f>
        <v>0</v>
      </c>
    </row>
    <row r="46" spans="2:22" s="237" customFormat="1" ht="15">
      <c r="B46" s="154">
        <v>31</v>
      </c>
      <c r="C46" s="209">
        <f>'общие характеристики'!C47</f>
        <v>0</v>
      </c>
      <c r="D46" s="209">
        <f>'общие характеристики'!D47</f>
        <v>0</v>
      </c>
      <c r="E46" s="210">
        <f>'общие характеристики'!E47</f>
        <v>0</v>
      </c>
      <c r="F46" s="209">
        <f>'общие характеристики'!F47</f>
        <v>0</v>
      </c>
      <c r="G46" s="209">
        <f>'общие характеристики'!G47</f>
        <v>0</v>
      </c>
      <c r="H46" s="209">
        <f>'общие характеристики'!H47</f>
        <v>0</v>
      </c>
      <c r="I46" s="209">
        <f>'общие характеристики'!I47</f>
        <v>0</v>
      </c>
      <c r="J46" s="209">
        <f>'общие характеристики'!J47</f>
        <v>0</v>
      </c>
      <c r="K46" s="209">
        <f>'общие характеристики'!K47</f>
        <v>0</v>
      </c>
      <c r="L46" s="209">
        <f>'общие характеристики'!L47</f>
        <v>0</v>
      </c>
      <c r="M46" s="211">
        <f>'общие характеристики'!M47</f>
        <v>0</v>
      </c>
      <c r="N46" s="211">
        <f>'общие характеристики'!N47</f>
        <v>0</v>
      </c>
      <c r="O46" s="212">
        <f>'общие характеристики'!O47</f>
        <v>0</v>
      </c>
      <c r="P46" s="213">
        <f>'общие характеристики'!P47</f>
        <v>0</v>
      </c>
      <c r="Q46" s="213">
        <f>'общие характеристики'!Q47</f>
        <v>0</v>
      </c>
      <c r="R46" s="214">
        <f>'общие характеристики'!R47</f>
        <v>0</v>
      </c>
      <c r="S46" s="215">
        <f>'общие характеристики'!AM47</f>
        <v>0</v>
      </c>
      <c r="T46" s="210">
        <f>'общие характеристики'!AN47</f>
        <v>0</v>
      </c>
      <c r="U46" s="210">
        <f>'общие характеристики'!AO47</f>
        <v>0</v>
      </c>
      <c r="V46" s="216">
        <f>'общие характеристики'!AP47</f>
        <v>0</v>
      </c>
    </row>
    <row r="47" spans="2:22" s="237" customFormat="1" ht="15">
      <c r="B47" s="154">
        <v>32</v>
      </c>
      <c r="C47" s="209">
        <f>'общие характеристики'!C48</f>
        <v>0</v>
      </c>
      <c r="D47" s="209">
        <f>'общие характеристики'!D48</f>
        <v>0</v>
      </c>
      <c r="E47" s="210">
        <f>'общие характеристики'!E48</f>
        <v>0</v>
      </c>
      <c r="F47" s="209">
        <f>'общие характеристики'!F48</f>
        <v>0</v>
      </c>
      <c r="G47" s="209">
        <f>'общие характеристики'!G48</f>
        <v>0</v>
      </c>
      <c r="H47" s="209">
        <f>'общие характеристики'!H48</f>
        <v>0</v>
      </c>
      <c r="I47" s="209">
        <f>'общие характеристики'!I48</f>
        <v>0</v>
      </c>
      <c r="J47" s="209">
        <f>'общие характеристики'!J48</f>
        <v>0</v>
      </c>
      <c r="K47" s="209">
        <f>'общие характеристики'!K48</f>
        <v>0</v>
      </c>
      <c r="L47" s="209">
        <f>'общие характеристики'!L48</f>
        <v>0</v>
      </c>
      <c r="M47" s="211">
        <f>'общие характеристики'!M48</f>
        <v>0</v>
      </c>
      <c r="N47" s="211">
        <f>'общие характеристики'!N48</f>
        <v>0</v>
      </c>
      <c r="O47" s="212">
        <f>'общие характеристики'!O48</f>
        <v>0</v>
      </c>
      <c r="P47" s="213">
        <f>'общие характеристики'!P48</f>
        <v>0</v>
      </c>
      <c r="Q47" s="213">
        <f>'общие характеристики'!Q48</f>
        <v>0</v>
      </c>
      <c r="R47" s="214">
        <f>'общие характеристики'!R48</f>
        <v>0</v>
      </c>
      <c r="S47" s="215">
        <f>'общие характеристики'!AM48</f>
        <v>0</v>
      </c>
      <c r="T47" s="210">
        <f>'общие характеристики'!AN48</f>
        <v>0</v>
      </c>
      <c r="U47" s="210">
        <f>'общие характеристики'!AO48</f>
        <v>0</v>
      </c>
      <c r="V47" s="216">
        <f>'общие характеристики'!AP48</f>
        <v>0</v>
      </c>
    </row>
    <row r="48" spans="2:22" s="237" customFormat="1" ht="15">
      <c r="B48" s="154">
        <v>33</v>
      </c>
      <c r="C48" s="209">
        <f>'общие характеристики'!C49</f>
        <v>0</v>
      </c>
      <c r="D48" s="209">
        <f>'общие характеристики'!D49</f>
        <v>0</v>
      </c>
      <c r="E48" s="210">
        <f>'общие характеристики'!E49</f>
        <v>0</v>
      </c>
      <c r="F48" s="209">
        <f>'общие характеристики'!F49</f>
        <v>0</v>
      </c>
      <c r="G48" s="209">
        <f>'общие характеристики'!G49</f>
        <v>0</v>
      </c>
      <c r="H48" s="209">
        <f>'общие характеристики'!H49</f>
        <v>0</v>
      </c>
      <c r="I48" s="209">
        <f>'общие характеристики'!I49</f>
        <v>0</v>
      </c>
      <c r="J48" s="209">
        <f>'общие характеристики'!J49</f>
        <v>0</v>
      </c>
      <c r="K48" s="209">
        <f>'общие характеристики'!K49</f>
        <v>0</v>
      </c>
      <c r="L48" s="209">
        <f>'общие характеристики'!L49</f>
        <v>0</v>
      </c>
      <c r="M48" s="211">
        <f>'общие характеристики'!M49</f>
        <v>0</v>
      </c>
      <c r="N48" s="211">
        <f>'общие характеристики'!N49</f>
        <v>0</v>
      </c>
      <c r="O48" s="212">
        <f>'общие характеристики'!O49</f>
        <v>0</v>
      </c>
      <c r="P48" s="213">
        <f>'общие характеристики'!P49</f>
        <v>0</v>
      </c>
      <c r="Q48" s="213">
        <f>'общие характеристики'!Q49</f>
        <v>0</v>
      </c>
      <c r="R48" s="214">
        <f>'общие характеристики'!R49</f>
        <v>0</v>
      </c>
      <c r="S48" s="215">
        <f>'общие характеристики'!AM49</f>
        <v>0</v>
      </c>
      <c r="T48" s="210">
        <f>'общие характеристики'!AN49</f>
        <v>0</v>
      </c>
      <c r="U48" s="210">
        <f>'общие характеристики'!AO49</f>
        <v>0</v>
      </c>
      <c r="V48" s="216">
        <f>'общие характеристики'!AP49</f>
        <v>0</v>
      </c>
    </row>
    <row r="49" spans="2:22" s="237" customFormat="1" ht="15">
      <c r="B49" s="154">
        <v>34</v>
      </c>
      <c r="C49" s="209">
        <f>'общие характеристики'!C50</f>
        <v>0</v>
      </c>
      <c r="D49" s="209">
        <f>'общие характеристики'!D50</f>
        <v>0</v>
      </c>
      <c r="E49" s="210">
        <f>'общие характеристики'!E50</f>
        <v>0</v>
      </c>
      <c r="F49" s="209">
        <f>'общие характеристики'!F50</f>
        <v>0</v>
      </c>
      <c r="G49" s="209">
        <f>'общие характеристики'!G50</f>
        <v>0</v>
      </c>
      <c r="H49" s="209">
        <f>'общие характеристики'!H50</f>
        <v>0</v>
      </c>
      <c r="I49" s="209">
        <f>'общие характеристики'!I50</f>
        <v>0</v>
      </c>
      <c r="J49" s="209">
        <f>'общие характеристики'!J50</f>
        <v>0</v>
      </c>
      <c r="K49" s="209">
        <f>'общие характеристики'!K50</f>
        <v>0</v>
      </c>
      <c r="L49" s="209">
        <f>'общие характеристики'!L50</f>
        <v>0</v>
      </c>
      <c r="M49" s="211">
        <f>'общие характеристики'!M50</f>
        <v>0</v>
      </c>
      <c r="N49" s="211">
        <f>'общие характеристики'!N50</f>
        <v>0</v>
      </c>
      <c r="O49" s="212">
        <f>'общие характеристики'!O50</f>
        <v>0</v>
      </c>
      <c r="P49" s="213">
        <f>'общие характеристики'!P50</f>
        <v>0</v>
      </c>
      <c r="Q49" s="213">
        <f>'общие характеристики'!Q50</f>
        <v>0</v>
      </c>
      <c r="R49" s="214">
        <f>'общие характеристики'!R50</f>
        <v>0</v>
      </c>
      <c r="S49" s="215">
        <f>'общие характеристики'!AM50</f>
        <v>0</v>
      </c>
      <c r="T49" s="210">
        <f>'общие характеристики'!AN50</f>
        <v>0</v>
      </c>
      <c r="U49" s="210">
        <f>'общие характеристики'!AO50</f>
        <v>0</v>
      </c>
      <c r="V49" s="216">
        <f>'общие характеристики'!AP50</f>
        <v>0</v>
      </c>
    </row>
    <row r="50" spans="2:22" s="237" customFormat="1" ht="15">
      <c r="B50" s="154">
        <v>35</v>
      </c>
      <c r="C50" s="209">
        <f>'общие характеристики'!C51</f>
        <v>0</v>
      </c>
      <c r="D50" s="209">
        <f>'общие характеристики'!D51</f>
        <v>0</v>
      </c>
      <c r="E50" s="210">
        <f>'общие характеристики'!E51</f>
        <v>0</v>
      </c>
      <c r="F50" s="209">
        <f>'общие характеристики'!F51</f>
        <v>0</v>
      </c>
      <c r="G50" s="209">
        <f>'общие характеристики'!G51</f>
        <v>0</v>
      </c>
      <c r="H50" s="209">
        <f>'общие характеристики'!H51</f>
        <v>0</v>
      </c>
      <c r="I50" s="209">
        <f>'общие характеристики'!I51</f>
        <v>0</v>
      </c>
      <c r="J50" s="209">
        <f>'общие характеристики'!J51</f>
        <v>0</v>
      </c>
      <c r="K50" s="209">
        <f>'общие характеристики'!K51</f>
        <v>0</v>
      </c>
      <c r="L50" s="209">
        <f>'общие характеристики'!L51</f>
        <v>0</v>
      </c>
      <c r="M50" s="211">
        <f>'общие характеристики'!M51</f>
        <v>0</v>
      </c>
      <c r="N50" s="211">
        <f>'общие характеристики'!N51</f>
        <v>0</v>
      </c>
      <c r="O50" s="212">
        <f>'общие характеристики'!O51</f>
        <v>0</v>
      </c>
      <c r="P50" s="213">
        <f>'общие характеристики'!P51</f>
        <v>0</v>
      </c>
      <c r="Q50" s="213">
        <f>'общие характеристики'!Q51</f>
        <v>0</v>
      </c>
      <c r="R50" s="214">
        <f>'общие характеристики'!R51</f>
        <v>0</v>
      </c>
      <c r="S50" s="215">
        <f>'общие характеристики'!AM51</f>
        <v>0</v>
      </c>
      <c r="T50" s="210">
        <f>'общие характеристики'!AN51</f>
        <v>0</v>
      </c>
      <c r="U50" s="210">
        <f>'общие характеристики'!AO51</f>
        <v>0</v>
      </c>
      <c r="V50" s="216">
        <f>'общие характеристики'!AP51</f>
        <v>0</v>
      </c>
    </row>
    <row r="51" spans="2:22" s="237" customFormat="1" ht="15">
      <c r="B51" s="154">
        <v>36</v>
      </c>
      <c r="C51" s="209">
        <f>'общие характеристики'!C52</f>
        <v>0</v>
      </c>
      <c r="D51" s="209">
        <f>'общие характеристики'!D52</f>
        <v>0</v>
      </c>
      <c r="E51" s="210">
        <f>'общие характеристики'!E52</f>
        <v>0</v>
      </c>
      <c r="F51" s="209">
        <f>'общие характеристики'!F52</f>
        <v>0</v>
      </c>
      <c r="G51" s="209">
        <f>'общие характеристики'!G52</f>
        <v>0</v>
      </c>
      <c r="H51" s="209">
        <f>'общие характеристики'!H52</f>
        <v>0</v>
      </c>
      <c r="I51" s="209">
        <f>'общие характеристики'!I52</f>
        <v>0</v>
      </c>
      <c r="J51" s="209">
        <f>'общие характеристики'!J52</f>
        <v>0</v>
      </c>
      <c r="K51" s="209">
        <f>'общие характеристики'!K52</f>
        <v>0</v>
      </c>
      <c r="L51" s="209">
        <f>'общие характеристики'!L52</f>
        <v>0</v>
      </c>
      <c r="M51" s="211">
        <f>'общие характеристики'!M52</f>
        <v>0</v>
      </c>
      <c r="N51" s="211">
        <f>'общие характеристики'!N52</f>
        <v>0</v>
      </c>
      <c r="O51" s="212">
        <f>'общие характеристики'!O52</f>
        <v>0</v>
      </c>
      <c r="P51" s="213">
        <f>'общие характеристики'!P52</f>
        <v>0</v>
      </c>
      <c r="Q51" s="213">
        <f>'общие характеристики'!Q52</f>
        <v>0</v>
      </c>
      <c r="R51" s="214">
        <f>'общие характеристики'!R52</f>
        <v>0</v>
      </c>
      <c r="S51" s="215">
        <f>'общие характеристики'!AM52</f>
        <v>0</v>
      </c>
      <c r="T51" s="210">
        <f>'общие характеристики'!AN52</f>
        <v>0</v>
      </c>
      <c r="U51" s="210">
        <f>'общие характеристики'!AO52</f>
        <v>0</v>
      </c>
      <c r="V51" s="216">
        <f>'общие характеристики'!AP52</f>
        <v>0</v>
      </c>
    </row>
    <row r="52" spans="2:22" s="237" customFormat="1" ht="15">
      <c r="B52" s="154">
        <v>37</v>
      </c>
      <c r="C52" s="209">
        <f>'общие характеристики'!C53</f>
        <v>0</v>
      </c>
      <c r="D52" s="209">
        <f>'общие характеристики'!D53</f>
        <v>0</v>
      </c>
      <c r="E52" s="210">
        <f>'общие характеристики'!E53</f>
        <v>0</v>
      </c>
      <c r="F52" s="209">
        <f>'общие характеристики'!F53</f>
        <v>0</v>
      </c>
      <c r="G52" s="209">
        <f>'общие характеристики'!G53</f>
        <v>0</v>
      </c>
      <c r="H52" s="209">
        <f>'общие характеристики'!H53</f>
        <v>0</v>
      </c>
      <c r="I52" s="209">
        <f>'общие характеристики'!I53</f>
        <v>0</v>
      </c>
      <c r="J52" s="209">
        <f>'общие характеристики'!J53</f>
        <v>0</v>
      </c>
      <c r="K52" s="209">
        <f>'общие характеристики'!K53</f>
        <v>0</v>
      </c>
      <c r="L52" s="209">
        <f>'общие характеристики'!L53</f>
        <v>0</v>
      </c>
      <c r="M52" s="211">
        <f>'общие характеристики'!M53</f>
        <v>0</v>
      </c>
      <c r="N52" s="211">
        <f>'общие характеристики'!N53</f>
        <v>0</v>
      </c>
      <c r="O52" s="212">
        <f>'общие характеристики'!O53</f>
        <v>0</v>
      </c>
      <c r="P52" s="213">
        <f>'общие характеристики'!P53</f>
        <v>0</v>
      </c>
      <c r="Q52" s="213">
        <f>'общие характеристики'!Q53</f>
        <v>0</v>
      </c>
      <c r="R52" s="214">
        <f>'общие характеристики'!R53</f>
        <v>0</v>
      </c>
      <c r="S52" s="215">
        <f>'общие характеристики'!AM53</f>
        <v>0</v>
      </c>
      <c r="T52" s="210">
        <f>'общие характеристики'!AN53</f>
        <v>0</v>
      </c>
      <c r="U52" s="210">
        <f>'общие характеристики'!AO53</f>
        <v>0</v>
      </c>
      <c r="V52" s="216">
        <f>'общие характеристики'!AP53</f>
        <v>0</v>
      </c>
    </row>
    <row r="53" spans="2:22" s="237" customFormat="1" ht="15">
      <c r="B53" s="154">
        <v>38</v>
      </c>
      <c r="C53" s="209">
        <f>'общие характеристики'!C54</f>
        <v>0</v>
      </c>
      <c r="D53" s="209">
        <f>'общие характеристики'!D54</f>
        <v>0</v>
      </c>
      <c r="E53" s="210">
        <f>'общие характеристики'!E54</f>
        <v>0</v>
      </c>
      <c r="F53" s="209">
        <f>'общие характеристики'!F54</f>
        <v>0</v>
      </c>
      <c r="G53" s="209">
        <f>'общие характеристики'!G54</f>
        <v>0</v>
      </c>
      <c r="H53" s="209">
        <f>'общие характеристики'!H54</f>
        <v>0</v>
      </c>
      <c r="I53" s="209">
        <f>'общие характеристики'!I54</f>
        <v>0</v>
      </c>
      <c r="J53" s="209">
        <f>'общие характеристики'!J54</f>
        <v>0</v>
      </c>
      <c r="K53" s="209">
        <f>'общие характеристики'!K54</f>
        <v>0</v>
      </c>
      <c r="L53" s="209">
        <f>'общие характеристики'!L54</f>
        <v>0</v>
      </c>
      <c r="M53" s="211">
        <f>'общие характеристики'!M54</f>
        <v>0</v>
      </c>
      <c r="N53" s="211">
        <f>'общие характеристики'!N54</f>
        <v>0</v>
      </c>
      <c r="O53" s="212">
        <f>'общие характеристики'!O54</f>
        <v>0</v>
      </c>
      <c r="P53" s="213">
        <f>'общие характеристики'!P54</f>
        <v>0</v>
      </c>
      <c r="Q53" s="213">
        <f>'общие характеристики'!Q54</f>
        <v>0</v>
      </c>
      <c r="R53" s="214">
        <f>'общие характеристики'!R54</f>
        <v>0</v>
      </c>
      <c r="S53" s="215">
        <f>'общие характеристики'!AM54</f>
        <v>0</v>
      </c>
      <c r="T53" s="210">
        <f>'общие характеристики'!AN54</f>
        <v>0</v>
      </c>
      <c r="U53" s="210">
        <f>'общие характеристики'!AO54</f>
        <v>0</v>
      </c>
      <c r="V53" s="216">
        <f>'общие характеристики'!AP54</f>
        <v>0</v>
      </c>
    </row>
    <row r="54" spans="2:22" s="237" customFormat="1" ht="15">
      <c r="B54" s="154">
        <v>39</v>
      </c>
      <c r="C54" s="209">
        <f>'общие характеристики'!C55</f>
        <v>0</v>
      </c>
      <c r="D54" s="209">
        <f>'общие характеристики'!D55</f>
        <v>0</v>
      </c>
      <c r="E54" s="210">
        <f>'общие характеристики'!E55</f>
        <v>0</v>
      </c>
      <c r="F54" s="209">
        <f>'общие характеристики'!F55</f>
        <v>0</v>
      </c>
      <c r="G54" s="209">
        <f>'общие характеристики'!G55</f>
        <v>0</v>
      </c>
      <c r="H54" s="209">
        <f>'общие характеристики'!H55</f>
        <v>0</v>
      </c>
      <c r="I54" s="209">
        <f>'общие характеристики'!I55</f>
        <v>0</v>
      </c>
      <c r="J54" s="209">
        <f>'общие характеристики'!J55</f>
        <v>0</v>
      </c>
      <c r="K54" s="209">
        <f>'общие характеристики'!K55</f>
        <v>0</v>
      </c>
      <c r="L54" s="209">
        <f>'общие характеристики'!L55</f>
        <v>0</v>
      </c>
      <c r="M54" s="211">
        <f>'общие характеристики'!M55</f>
        <v>0</v>
      </c>
      <c r="N54" s="211">
        <f>'общие характеристики'!N55</f>
        <v>0</v>
      </c>
      <c r="O54" s="212">
        <f>'общие характеристики'!O55</f>
        <v>0</v>
      </c>
      <c r="P54" s="213">
        <f>'общие характеристики'!P55</f>
        <v>0</v>
      </c>
      <c r="Q54" s="213">
        <f>'общие характеристики'!Q55</f>
        <v>0</v>
      </c>
      <c r="R54" s="214">
        <f>'общие характеристики'!R55</f>
        <v>0</v>
      </c>
      <c r="S54" s="215">
        <f>'общие характеристики'!AM55</f>
        <v>0</v>
      </c>
      <c r="T54" s="210">
        <f>'общие характеристики'!AN55</f>
        <v>0</v>
      </c>
      <c r="U54" s="210">
        <f>'общие характеристики'!AO55</f>
        <v>0</v>
      </c>
      <c r="V54" s="216">
        <f>'общие характеристики'!AP55</f>
        <v>0</v>
      </c>
    </row>
    <row r="55" spans="2:22" s="237" customFormat="1" ht="15">
      <c r="B55" s="154">
        <v>40</v>
      </c>
      <c r="C55" s="209">
        <f>'общие характеристики'!C56</f>
        <v>0</v>
      </c>
      <c r="D55" s="209">
        <f>'общие характеристики'!D56</f>
        <v>0</v>
      </c>
      <c r="E55" s="210">
        <f>'общие характеристики'!E56</f>
        <v>0</v>
      </c>
      <c r="F55" s="209">
        <f>'общие характеристики'!F56</f>
        <v>0</v>
      </c>
      <c r="G55" s="209">
        <f>'общие характеристики'!G56</f>
        <v>0</v>
      </c>
      <c r="H55" s="209">
        <f>'общие характеристики'!H56</f>
        <v>0</v>
      </c>
      <c r="I55" s="209">
        <f>'общие характеристики'!I56</f>
        <v>0</v>
      </c>
      <c r="J55" s="209">
        <f>'общие характеристики'!J56</f>
        <v>0</v>
      </c>
      <c r="K55" s="209">
        <f>'общие характеристики'!K56</f>
        <v>0</v>
      </c>
      <c r="L55" s="209">
        <f>'общие характеристики'!L56</f>
        <v>0</v>
      </c>
      <c r="M55" s="211">
        <f>'общие характеристики'!M56</f>
        <v>0</v>
      </c>
      <c r="N55" s="211">
        <f>'общие характеристики'!N56</f>
        <v>0</v>
      </c>
      <c r="O55" s="212">
        <f>'общие характеристики'!O56</f>
        <v>0</v>
      </c>
      <c r="P55" s="213">
        <f>'общие характеристики'!P56</f>
        <v>0</v>
      </c>
      <c r="Q55" s="213">
        <f>'общие характеристики'!Q56</f>
        <v>0</v>
      </c>
      <c r="R55" s="214">
        <f>'общие характеристики'!R56</f>
        <v>0</v>
      </c>
      <c r="S55" s="215">
        <f>'общие характеристики'!AM56</f>
        <v>0</v>
      </c>
      <c r="T55" s="210">
        <f>'общие характеристики'!AN56</f>
        <v>0</v>
      </c>
      <c r="U55" s="210">
        <f>'общие характеристики'!AO56</f>
        <v>0</v>
      </c>
      <c r="V55" s="216">
        <f>'общие характеристики'!AP56</f>
        <v>0</v>
      </c>
    </row>
    <row r="56" spans="2:22" s="237" customFormat="1" ht="15">
      <c r="B56" s="154">
        <v>41</v>
      </c>
      <c r="C56" s="209">
        <f>'общие характеристики'!C57</f>
        <v>0</v>
      </c>
      <c r="D56" s="209">
        <f>'общие характеристики'!D57</f>
        <v>0</v>
      </c>
      <c r="E56" s="210">
        <f>'общие характеристики'!E57</f>
        <v>0</v>
      </c>
      <c r="F56" s="209">
        <f>'общие характеристики'!F57</f>
        <v>0</v>
      </c>
      <c r="G56" s="209">
        <f>'общие характеристики'!G57</f>
        <v>0</v>
      </c>
      <c r="H56" s="209">
        <f>'общие характеристики'!H57</f>
        <v>0</v>
      </c>
      <c r="I56" s="209">
        <f>'общие характеристики'!I57</f>
        <v>0</v>
      </c>
      <c r="J56" s="209">
        <f>'общие характеристики'!J57</f>
        <v>0</v>
      </c>
      <c r="K56" s="209">
        <f>'общие характеристики'!K57</f>
        <v>0</v>
      </c>
      <c r="L56" s="209">
        <f>'общие характеристики'!L57</f>
        <v>0</v>
      </c>
      <c r="M56" s="211">
        <f>'общие характеристики'!M57</f>
        <v>0</v>
      </c>
      <c r="N56" s="211">
        <f>'общие характеристики'!N57</f>
        <v>0</v>
      </c>
      <c r="O56" s="212">
        <f>'общие характеристики'!O57</f>
        <v>0</v>
      </c>
      <c r="P56" s="213">
        <f>'общие характеристики'!P57</f>
        <v>0</v>
      </c>
      <c r="Q56" s="213">
        <f>'общие характеристики'!Q57</f>
        <v>0</v>
      </c>
      <c r="R56" s="214">
        <f>'общие характеристики'!R57</f>
        <v>0</v>
      </c>
      <c r="S56" s="215">
        <f>'общие характеристики'!AM57</f>
        <v>0</v>
      </c>
      <c r="T56" s="210">
        <f>'общие характеристики'!AN57</f>
        <v>0</v>
      </c>
      <c r="U56" s="210">
        <f>'общие характеристики'!AO57</f>
        <v>0</v>
      </c>
      <c r="V56" s="216">
        <f>'общие характеристики'!AP57</f>
        <v>0</v>
      </c>
    </row>
    <row r="57" spans="2:22" s="237" customFormat="1" ht="15">
      <c r="B57" s="154">
        <v>42</v>
      </c>
      <c r="C57" s="209">
        <f>'общие характеристики'!C58</f>
        <v>0</v>
      </c>
      <c r="D57" s="209">
        <f>'общие характеристики'!D58</f>
        <v>0</v>
      </c>
      <c r="E57" s="210">
        <f>'общие характеристики'!E58</f>
        <v>0</v>
      </c>
      <c r="F57" s="209">
        <f>'общие характеристики'!F58</f>
        <v>0</v>
      </c>
      <c r="G57" s="209">
        <f>'общие характеристики'!G58</f>
        <v>0</v>
      </c>
      <c r="H57" s="209">
        <f>'общие характеристики'!H58</f>
        <v>0</v>
      </c>
      <c r="I57" s="209">
        <f>'общие характеристики'!I58</f>
        <v>0</v>
      </c>
      <c r="J57" s="209">
        <f>'общие характеристики'!J58</f>
        <v>0</v>
      </c>
      <c r="K57" s="209">
        <f>'общие характеристики'!K58</f>
        <v>0</v>
      </c>
      <c r="L57" s="209">
        <f>'общие характеристики'!L58</f>
        <v>0</v>
      </c>
      <c r="M57" s="211">
        <f>'общие характеристики'!M58</f>
        <v>0</v>
      </c>
      <c r="N57" s="211">
        <f>'общие характеристики'!N58</f>
        <v>0</v>
      </c>
      <c r="O57" s="212">
        <f>'общие характеристики'!O58</f>
        <v>0</v>
      </c>
      <c r="P57" s="213">
        <f>'общие характеристики'!P58</f>
        <v>0</v>
      </c>
      <c r="Q57" s="213">
        <f>'общие характеристики'!Q58</f>
        <v>0</v>
      </c>
      <c r="R57" s="214">
        <f>'общие характеристики'!R58</f>
        <v>0</v>
      </c>
      <c r="S57" s="215">
        <f>'общие характеристики'!AM58</f>
        <v>0</v>
      </c>
      <c r="T57" s="210">
        <f>'общие характеристики'!AN58</f>
        <v>0</v>
      </c>
      <c r="U57" s="210">
        <f>'общие характеристики'!AO58</f>
        <v>0</v>
      </c>
      <c r="V57" s="216">
        <f>'общие характеристики'!AP58</f>
        <v>0</v>
      </c>
    </row>
    <row r="58" spans="2:22" s="237" customFormat="1" ht="15">
      <c r="B58" s="154">
        <v>43</v>
      </c>
      <c r="C58" s="209">
        <f>'общие характеристики'!C59</f>
        <v>0</v>
      </c>
      <c r="D58" s="209">
        <f>'общие характеристики'!D59</f>
        <v>0</v>
      </c>
      <c r="E58" s="210">
        <f>'общие характеристики'!E59</f>
        <v>0</v>
      </c>
      <c r="F58" s="209">
        <f>'общие характеристики'!F59</f>
        <v>0</v>
      </c>
      <c r="G58" s="209">
        <f>'общие характеристики'!G59</f>
        <v>0</v>
      </c>
      <c r="H58" s="209">
        <f>'общие характеристики'!H59</f>
        <v>0</v>
      </c>
      <c r="I58" s="209">
        <f>'общие характеристики'!I59</f>
        <v>0</v>
      </c>
      <c r="J58" s="209">
        <f>'общие характеристики'!J59</f>
        <v>0</v>
      </c>
      <c r="K58" s="209">
        <f>'общие характеристики'!K59</f>
        <v>0</v>
      </c>
      <c r="L58" s="209">
        <f>'общие характеристики'!L59</f>
        <v>0</v>
      </c>
      <c r="M58" s="211">
        <f>'общие характеристики'!M59</f>
        <v>0</v>
      </c>
      <c r="N58" s="211">
        <f>'общие характеристики'!N59</f>
        <v>0</v>
      </c>
      <c r="O58" s="212">
        <f>'общие характеристики'!O59</f>
        <v>0</v>
      </c>
      <c r="P58" s="213">
        <f>'общие характеристики'!P59</f>
        <v>0</v>
      </c>
      <c r="Q58" s="213">
        <f>'общие характеристики'!Q59</f>
        <v>0</v>
      </c>
      <c r="R58" s="214">
        <f>'общие характеристики'!R59</f>
        <v>0</v>
      </c>
      <c r="S58" s="215">
        <f>'общие характеристики'!AM59</f>
        <v>0</v>
      </c>
      <c r="T58" s="210">
        <f>'общие характеристики'!AN59</f>
        <v>0</v>
      </c>
      <c r="U58" s="210">
        <f>'общие характеристики'!AO59</f>
        <v>0</v>
      </c>
      <c r="V58" s="216">
        <f>'общие характеристики'!AP59</f>
        <v>0</v>
      </c>
    </row>
    <row r="59" spans="2:22" s="237" customFormat="1" ht="15">
      <c r="B59" s="154">
        <v>44</v>
      </c>
      <c r="C59" s="209">
        <f>'общие характеристики'!C60</f>
        <v>0</v>
      </c>
      <c r="D59" s="209">
        <f>'общие характеристики'!D60</f>
        <v>0</v>
      </c>
      <c r="E59" s="210">
        <f>'общие характеристики'!E60</f>
        <v>0</v>
      </c>
      <c r="F59" s="209">
        <f>'общие характеристики'!F60</f>
        <v>0</v>
      </c>
      <c r="G59" s="209">
        <f>'общие характеристики'!G60</f>
        <v>0</v>
      </c>
      <c r="H59" s="209">
        <f>'общие характеристики'!H60</f>
        <v>0</v>
      </c>
      <c r="I59" s="209">
        <f>'общие характеристики'!I60</f>
        <v>0</v>
      </c>
      <c r="J59" s="209">
        <f>'общие характеристики'!J60</f>
        <v>0</v>
      </c>
      <c r="K59" s="209">
        <f>'общие характеристики'!K60</f>
        <v>0</v>
      </c>
      <c r="L59" s="209">
        <f>'общие характеристики'!L60</f>
        <v>0</v>
      </c>
      <c r="M59" s="211">
        <f>'общие характеристики'!M60</f>
        <v>0</v>
      </c>
      <c r="N59" s="211">
        <f>'общие характеристики'!N60</f>
        <v>0</v>
      </c>
      <c r="O59" s="212">
        <f>'общие характеристики'!O60</f>
        <v>0</v>
      </c>
      <c r="P59" s="213">
        <f>'общие характеристики'!P60</f>
        <v>0</v>
      </c>
      <c r="Q59" s="213">
        <f>'общие характеристики'!Q60</f>
        <v>0</v>
      </c>
      <c r="R59" s="214">
        <f>'общие характеристики'!R60</f>
        <v>0</v>
      </c>
      <c r="S59" s="215">
        <f>'общие характеристики'!AM60</f>
        <v>0</v>
      </c>
      <c r="T59" s="210">
        <f>'общие характеристики'!AN60</f>
        <v>0</v>
      </c>
      <c r="U59" s="210">
        <f>'общие характеристики'!AO60</f>
        <v>0</v>
      </c>
      <c r="V59" s="216">
        <f>'общие характеристики'!AP60</f>
        <v>0</v>
      </c>
    </row>
    <row r="60" spans="2:22" s="237" customFormat="1" ht="15">
      <c r="B60" s="154">
        <v>45</v>
      </c>
      <c r="C60" s="209">
        <f>'общие характеристики'!C61</f>
        <v>0</v>
      </c>
      <c r="D60" s="209">
        <f>'общие характеристики'!D61</f>
        <v>0</v>
      </c>
      <c r="E60" s="210">
        <f>'общие характеристики'!E61</f>
        <v>0</v>
      </c>
      <c r="F60" s="209">
        <f>'общие характеристики'!F61</f>
        <v>0</v>
      </c>
      <c r="G60" s="209">
        <f>'общие характеристики'!G61</f>
        <v>0</v>
      </c>
      <c r="H60" s="209">
        <f>'общие характеристики'!H61</f>
        <v>0</v>
      </c>
      <c r="I60" s="209">
        <f>'общие характеристики'!I61</f>
        <v>0</v>
      </c>
      <c r="J60" s="209">
        <f>'общие характеристики'!J61</f>
        <v>0</v>
      </c>
      <c r="K60" s="209">
        <f>'общие характеристики'!K61</f>
        <v>0</v>
      </c>
      <c r="L60" s="209">
        <f>'общие характеристики'!L61</f>
        <v>0</v>
      </c>
      <c r="M60" s="211">
        <f>'общие характеристики'!M61</f>
        <v>0</v>
      </c>
      <c r="N60" s="211">
        <f>'общие характеристики'!N61</f>
        <v>0</v>
      </c>
      <c r="O60" s="212">
        <f>'общие характеристики'!O61</f>
        <v>0</v>
      </c>
      <c r="P60" s="213">
        <f>'общие характеристики'!P61</f>
        <v>0</v>
      </c>
      <c r="Q60" s="213">
        <f>'общие характеристики'!Q61</f>
        <v>0</v>
      </c>
      <c r="R60" s="214">
        <f>'общие характеристики'!R61</f>
        <v>0</v>
      </c>
      <c r="S60" s="215">
        <f>'общие характеристики'!AM61</f>
        <v>0</v>
      </c>
      <c r="T60" s="210">
        <f>'общие характеристики'!AN61</f>
        <v>0</v>
      </c>
      <c r="U60" s="210">
        <f>'общие характеристики'!AO61</f>
        <v>0</v>
      </c>
      <c r="V60" s="216">
        <f>'общие характеристики'!AP61</f>
        <v>0</v>
      </c>
    </row>
    <row r="61" spans="2:22" s="237" customFormat="1" ht="15">
      <c r="B61" s="154">
        <v>46</v>
      </c>
      <c r="C61" s="209">
        <f>'общие характеристики'!C62</f>
        <v>0</v>
      </c>
      <c r="D61" s="209">
        <f>'общие характеристики'!D62</f>
        <v>0</v>
      </c>
      <c r="E61" s="210">
        <f>'общие характеристики'!E62</f>
        <v>0</v>
      </c>
      <c r="F61" s="209">
        <f>'общие характеристики'!F62</f>
        <v>0</v>
      </c>
      <c r="G61" s="209">
        <f>'общие характеристики'!G62</f>
        <v>0</v>
      </c>
      <c r="H61" s="209">
        <f>'общие характеристики'!H62</f>
        <v>0</v>
      </c>
      <c r="I61" s="209">
        <f>'общие характеристики'!I62</f>
        <v>0</v>
      </c>
      <c r="J61" s="209">
        <f>'общие характеристики'!J62</f>
        <v>0</v>
      </c>
      <c r="K61" s="209">
        <f>'общие характеристики'!K62</f>
        <v>0</v>
      </c>
      <c r="L61" s="209">
        <f>'общие характеристики'!L62</f>
        <v>0</v>
      </c>
      <c r="M61" s="211">
        <f>'общие характеристики'!M62</f>
        <v>0</v>
      </c>
      <c r="N61" s="211">
        <f>'общие характеристики'!N62</f>
        <v>0</v>
      </c>
      <c r="O61" s="212">
        <f>'общие характеристики'!O62</f>
        <v>0</v>
      </c>
      <c r="P61" s="213">
        <f>'общие характеристики'!P62</f>
        <v>0</v>
      </c>
      <c r="Q61" s="213">
        <f>'общие характеристики'!Q62</f>
        <v>0</v>
      </c>
      <c r="R61" s="214">
        <f>'общие характеристики'!R62</f>
        <v>0</v>
      </c>
      <c r="S61" s="215">
        <f>'общие характеристики'!AM62</f>
        <v>0</v>
      </c>
      <c r="T61" s="210">
        <f>'общие характеристики'!AN62</f>
        <v>0</v>
      </c>
      <c r="U61" s="210">
        <f>'общие характеристики'!AO62</f>
        <v>0</v>
      </c>
      <c r="V61" s="216">
        <f>'общие характеристики'!AP62</f>
        <v>0</v>
      </c>
    </row>
    <row r="62" spans="2:22" s="237" customFormat="1" ht="15">
      <c r="B62" s="154">
        <v>47</v>
      </c>
      <c r="C62" s="209">
        <f>'общие характеристики'!C63</f>
        <v>0</v>
      </c>
      <c r="D62" s="209">
        <f>'общие характеристики'!D63</f>
        <v>0</v>
      </c>
      <c r="E62" s="210">
        <f>'общие характеристики'!E63</f>
        <v>0</v>
      </c>
      <c r="F62" s="209">
        <f>'общие характеристики'!F63</f>
        <v>0</v>
      </c>
      <c r="G62" s="209">
        <f>'общие характеристики'!G63</f>
        <v>0</v>
      </c>
      <c r="H62" s="209">
        <f>'общие характеристики'!H63</f>
        <v>0</v>
      </c>
      <c r="I62" s="209">
        <f>'общие характеристики'!I63</f>
        <v>0</v>
      </c>
      <c r="J62" s="209">
        <f>'общие характеристики'!J63</f>
        <v>0</v>
      </c>
      <c r="K62" s="209">
        <f>'общие характеристики'!K63</f>
        <v>0</v>
      </c>
      <c r="L62" s="209">
        <f>'общие характеристики'!L63</f>
        <v>0</v>
      </c>
      <c r="M62" s="211">
        <f>'общие характеристики'!M63</f>
        <v>0</v>
      </c>
      <c r="N62" s="211">
        <f>'общие характеристики'!N63</f>
        <v>0</v>
      </c>
      <c r="O62" s="212">
        <f>'общие характеристики'!O63</f>
        <v>0</v>
      </c>
      <c r="P62" s="213">
        <f>'общие характеристики'!P63</f>
        <v>0</v>
      </c>
      <c r="Q62" s="213">
        <f>'общие характеристики'!Q63</f>
        <v>0</v>
      </c>
      <c r="R62" s="214">
        <f>'общие характеристики'!R63</f>
        <v>0</v>
      </c>
      <c r="S62" s="215">
        <f>'общие характеристики'!AM63</f>
        <v>0</v>
      </c>
      <c r="T62" s="210">
        <f>'общие характеристики'!AN63</f>
        <v>0</v>
      </c>
      <c r="U62" s="210">
        <f>'общие характеристики'!AO63</f>
        <v>0</v>
      </c>
      <c r="V62" s="216">
        <f>'общие характеристики'!AP63</f>
        <v>0</v>
      </c>
    </row>
    <row r="63" spans="2:22" s="237" customFormat="1" ht="15">
      <c r="B63" s="154">
        <v>48</v>
      </c>
      <c r="C63" s="209">
        <f>'общие характеристики'!C64</f>
        <v>0</v>
      </c>
      <c r="D63" s="209">
        <f>'общие характеристики'!D64</f>
        <v>0</v>
      </c>
      <c r="E63" s="210">
        <f>'общие характеристики'!E64</f>
        <v>0</v>
      </c>
      <c r="F63" s="209">
        <f>'общие характеристики'!F64</f>
        <v>0</v>
      </c>
      <c r="G63" s="209">
        <f>'общие характеристики'!G64</f>
        <v>0</v>
      </c>
      <c r="H63" s="209">
        <f>'общие характеристики'!H64</f>
        <v>0</v>
      </c>
      <c r="I63" s="209">
        <f>'общие характеристики'!I64</f>
        <v>0</v>
      </c>
      <c r="J63" s="209">
        <f>'общие характеристики'!J64</f>
        <v>0</v>
      </c>
      <c r="K63" s="209">
        <f>'общие характеристики'!K64</f>
        <v>0</v>
      </c>
      <c r="L63" s="209">
        <f>'общие характеристики'!L64</f>
        <v>0</v>
      </c>
      <c r="M63" s="211">
        <f>'общие характеристики'!M64</f>
        <v>0</v>
      </c>
      <c r="N63" s="211">
        <f>'общие характеристики'!N64</f>
        <v>0</v>
      </c>
      <c r="O63" s="212">
        <f>'общие характеристики'!O64</f>
        <v>0</v>
      </c>
      <c r="P63" s="213">
        <f>'общие характеристики'!P64</f>
        <v>0</v>
      </c>
      <c r="Q63" s="213">
        <f>'общие характеристики'!Q64</f>
        <v>0</v>
      </c>
      <c r="R63" s="214">
        <f>'общие характеристики'!R64</f>
        <v>0</v>
      </c>
      <c r="S63" s="215">
        <f>'общие характеристики'!AM64</f>
        <v>0</v>
      </c>
      <c r="T63" s="210">
        <f>'общие характеристики'!AN64</f>
        <v>0</v>
      </c>
      <c r="U63" s="210">
        <f>'общие характеристики'!AO64</f>
        <v>0</v>
      </c>
      <c r="V63" s="216">
        <f>'общие характеристики'!AP64</f>
        <v>0</v>
      </c>
    </row>
    <row r="64" spans="2:22" s="237" customFormat="1" ht="15">
      <c r="B64" s="154">
        <v>49</v>
      </c>
      <c r="C64" s="209">
        <f>'общие характеристики'!C65</f>
        <v>0</v>
      </c>
      <c r="D64" s="209">
        <f>'общие характеристики'!D65</f>
        <v>0</v>
      </c>
      <c r="E64" s="210">
        <f>'общие характеристики'!E65</f>
        <v>0</v>
      </c>
      <c r="F64" s="209">
        <f>'общие характеристики'!F65</f>
        <v>0</v>
      </c>
      <c r="G64" s="209">
        <f>'общие характеристики'!G65</f>
        <v>0</v>
      </c>
      <c r="H64" s="209">
        <f>'общие характеристики'!H65</f>
        <v>0</v>
      </c>
      <c r="I64" s="209">
        <f>'общие характеристики'!I65</f>
        <v>0</v>
      </c>
      <c r="J64" s="209">
        <f>'общие характеристики'!J65</f>
        <v>0</v>
      </c>
      <c r="K64" s="209">
        <f>'общие характеристики'!K65</f>
        <v>0</v>
      </c>
      <c r="L64" s="209">
        <f>'общие характеристики'!L65</f>
        <v>0</v>
      </c>
      <c r="M64" s="211">
        <f>'общие характеристики'!M65</f>
        <v>0</v>
      </c>
      <c r="N64" s="211">
        <f>'общие характеристики'!N65</f>
        <v>0</v>
      </c>
      <c r="O64" s="212">
        <f>'общие характеристики'!O65</f>
        <v>0</v>
      </c>
      <c r="P64" s="213">
        <f>'общие характеристики'!P65</f>
        <v>0</v>
      </c>
      <c r="Q64" s="213">
        <f>'общие характеристики'!Q65</f>
        <v>0</v>
      </c>
      <c r="R64" s="214">
        <f>'общие характеристики'!R65</f>
        <v>0</v>
      </c>
      <c r="S64" s="215">
        <f>'общие характеристики'!AM65</f>
        <v>0</v>
      </c>
      <c r="T64" s="210">
        <f>'общие характеристики'!AN65</f>
        <v>0</v>
      </c>
      <c r="U64" s="210">
        <f>'общие характеристики'!AO65</f>
        <v>0</v>
      </c>
      <c r="V64" s="216">
        <f>'общие характеристики'!AP65</f>
        <v>0</v>
      </c>
    </row>
    <row r="65" spans="2:22" s="237" customFormat="1" ht="15">
      <c r="B65" s="154">
        <v>50</v>
      </c>
      <c r="C65" s="209">
        <f>'общие характеристики'!C66</f>
        <v>0</v>
      </c>
      <c r="D65" s="209">
        <f>'общие характеристики'!D66</f>
        <v>0</v>
      </c>
      <c r="E65" s="210">
        <f>'общие характеристики'!E66</f>
        <v>0</v>
      </c>
      <c r="F65" s="209">
        <f>'общие характеристики'!F66</f>
        <v>0</v>
      </c>
      <c r="G65" s="209">
        <f>'общие характеристики'!G66</f>
        <v>0</v>
      </c>
      <c r="H65" s="209">
        <f>'общие характеристики'!H66</f>
        <v>0</v>
      </c>
      <c r="I65" s="209">
        <f>'общие характеристики'!I66</f>
        <v>0</v>
      </c>
      <c r="J65" s="209">
        <f>'общие характеристики'!J66</f>
        <v>0</v>
      </c>
      <c r="K65" s="209">
        <f>'общие характеристики'!K66</f>
        <v>0</v>
      </c>
      <c r="L65" s="209">
        <f>'общие характеристики'!L66</f>
        <v>0</v>
      </c>
      <c r="M65" s="211">
        <f>'общие характеристики'!M66</f>
        <v>0</v>
      </c>
      <c r="N65" s="211">
        <f>'общие характеристики'!N66</f>
        <v>0</v>
      </c>
      <c r="O65" s="212">
        <f>'общие характеристики'!O66</f>
        <v>0</v>
      </c>
      <c r="P65" s="213">
        <f>'общие характеристики'!P66</f>
        <v>0</v>
      </c>
      <c r="Q65" s="213">
        <f>'общие характеристики'!Q66</f>
        <v>0</v>
      </c>
      <c r="R65" s="214">
        <f>'общие характеристики'!R66</f>
        <v>0</v>
      </c>
      <c r="S65" s="215">
        <f>'общие характеристики'!AM66</f>
        <v>0</v>
      </c>
      <c r="T65" s="210">
        <f>'общие характеристики'!AN66</f>
        <v>0</v>
      </c>
      <c r="U65" s="210">
        <f>'общие характеристики'!AO66</f>
        <v>0</v>
      </c>
      <c r="V65" s="216">
        <f>'общие характеристики'!AP66</f>
        <v>0</v>
      </c>
    </row>
    <row r="66" spans="2:22" s="237" customFormat="1" ht="15">
      <c r="B66" s="154">
        <v>51</v>
      </c>
      <c r="C66" s="209">
        <f>'общие характеристики'!C67</f>
        <v>0</v>
      </c>
      <c r="D66" s="209">
        <f>'общие характеристики'!D67</f>
        <v>0</v>
      </c>
      <c r="E66" s="210">
        <f>'общие характеристики'!E67</f>
        <v>0</v>
      </c>
      <c r="F66" s="209">
        <f>'общие характеристики'!F67</f>
        <v>0</v>
      </c>
      <c r="G66" s="209">
        <f>'общие характеристики'!G67</f>
        <v>0</v>
      </c>
      <c r="H66" s="209">
        <f>'общие характеристики'!H67</f>
        <v>0</v>
      </c>
      <c r="I66" s="209">
        <f>'общие характеристики'!I67</f>
        <v>0</v>
      </c>
      <c r="J66" s="209">
        <f>'общие характеристики'!J67</f>
        <v>0</v>
      </c>
      <c r="K66" s="209">
        <f>'общие характеристики'!K67</f>
        <v>0</v>
      </c>
      <c r="L66" s="209">
        <f>'общие характеристики'!L67</f>
        <v>0</v>
      </c>
      <c r="M66" s="211">
        <f>'общие характеристики'!M67</f>
        <v>0</v>
      </c>
      <c r="N66" s="211">
        <f>'общие характеристики'!N67</f>
        <v>0</v>
      </c>
      <c r="O66" s="212">
        <f>'общие характеристики'!O67</f>
        <v>0</v>
      </c>
      <c r="P66" s="213">
        <f>'общие характеристики'!P67</f>
        <v>0</v>
      </c>
      <c r="Q66" s="213">
        <f>'общие характеристики'!Q67</f>
        <v>0</v>
      </c>
      <c r="R66" s="214">
        <f>'общие характеристики'!R67</f>
        <v>0</v>
      </c>
      <c r="S66" s="215">
        <f>'общие характеристики'!AM67</f>
        <v>0</v>
      </c>
      <c r="T66" s="210">
        <f>'общие характеристики'!AN67</f>
        <v>0</v>
      </c>
      <c r="U66" s="210">
        <f>'общие характеристики'!AO67</f>
        <v>0</v>
      </c>
      <c r="V66" s="216">
        <f>'общие характеристики'!AP67</f>
        <v>0</v>
      </c>
    </row>
    <row r="67" spans="2:22" s="237" customFormat="1" ht="15">
      <c r="B67" s="154">
        <v>52</v>
      </c>
      <c r="C67" s="209">
        <f>'общие характеристики'!C68</f>
        <v>0</v>
      </c>
      <c r="D67" s="209">
        <f>'общие характеристики'!D68</f>
        <v>0</v>
      </c>
      <c r="E67" s="210">
        <f>'общие характеристики'!E68</f>
        <v>0</v>
      </c>
      <c r="F67" s="209">
        <f>'общие характеристики'!F68</f>
        <v>0</v>
      </c>
      <c r="G67" s="209">
        <f>'общие характеристики'!G68</f>
        <v>0</v>
      </c>
      <c r="H67" s="209">
        <f>'общие характеристики'!H68</f>
        <v>0</v>
      </c>
      <c r="I67" s="209">
        <f>'общие характеристики'!I68</f>
        <v>0</v>
      </c>
      <c r="J67" s="209">
        <f>'общие характеристики'!J68</f>
        <v>0</v>
      </c>
      <c r="K67" s="209">
        <f>'общие характеристики'!K68</f>
        <v>0</v>
      </c>
      <c r="L67" s="209">
        <f>'общие характеристики'!L68</f>
        <v>0</v>
      </c>
      <c r="M67" s="211">
        <f>'общие характеристики'!M68</f>
        <v>0</v>
      </c>
      <c r="N67" s="211">
        <f>'общие характеристики'!N68</f>
        <v>0</v>
      </c>
      <c r="O67" s="212">
        <f>'общие характеристики'!O68</f>
        <v>0</v>
      </c>
      <c r="P67" s="213">
        <f>'общие характеристики'!P68</f>
        <v>0</v>
      </c>
      <c r="Q67" s="213">
        <f>'общие характеристики'!Q68</f>
        <v>0</v>
      </c>
      <c r="R67" s="214">
        <f>'общие характеристики'!R68</f>
        <v>0</v>
      </c>
      <c r="S67" s="215">
        <f>'общие характеристики'!AM68</f>
        <v>0</v>
      </c>
      <c r="T67" s="210">
        <f>'общие характеристики'!AN68</f>
        <v>0</v>
      </c>
      <c r="U67" s="210">
        <f>'общие характеристики'!AO68</f>
        <v>0</v>
      </c>
      <c r="V67" s="216">
        <f>'общие характеристики'!AP68</f>
        <v>0</v>
      </c>
    </row>
    <row r="68" spans="2:22" s="237" customFormat="1" ht="15">
      <c r="B68" s="154">
        <v>53</v>
      </c>
      <c r="C68" s="209">
        <f>'общие характеристики'!C69</f>
        <v>0</v>
      </c>
      <c r="D68" s="209">
        <f>'общие характеристики'!D69</f>
        <v>0</v>
      </c>
      <c r="E68" s="210">
        <f>'общие характеристики'!E69</f>
        <v>0</v>
      </c>
      <c r="F68" s="209">
        <f>'общие характеристики'!F69</f>
        <v>0</v>
      </c>
      <c r="G68" s="209">
        <f>'общие характеристики'!G69</f>
        <v>0</v>
      </c>
      <c r="H68" s="209">
        <f>'общие характеристики'!H69</f>
        <v>0</v>
      </c>
      <c r="I68" s="209">
        <f>'общие характеристики'!I69</f>
        <v>0</v>
      </c>
      <c r="J68" s="209">
        <f>'общие характеристики'!J69</f>
        <v>0</v>
      </c>
      <c r="K68" s="209">
        <f>'общие характеристики'!K69</f>
        <v>0</v>
      </c>
      <c r="L68" s="209">
        <f>'общие характеристики'!L69</f>
        <v>0</v>
      </c>
      <c r="M68" s="211">
        <f>'общие характеристики'!M69</f>
        <v>0</v>
      </c>
      <c r="N68" s="211">
        <f>'общие характеристики'!N69</f>
        <v>0</v>
      </c>
      <c r="O68" s="212">
        <f>'общие характеристики'!O69</f>
        <v>0</v>
      </c>
      <c r="P68" s="213">
        <f>'общие характеристики'!P69</f>
        <v>0</v>
      </c>
      <c r="Q68" s="213">
        <f>'общие характеристики'!Q69</f>
        <v>0</v>
      </c>
      <c r="R68" s="214">
        <f>'общие характеристики'!R69</f>
        <v>0</v>
      </c>
      <c r="S68" s="215">
        <f>'общие характеристики'!AM69</f>
        <v>0</v>
      </c>
      <c r="T68" s="210">
        <f>'общие характеристики'!AN69</f>
        <v>0</v>
      </c>
      <c r="U68" s="210">
        <f>'общие характеристики'!AO69</f>
        <v>0</v>
      </c>
      <c r="V68" s="216">
        <f>'общие характеристики'!AP69</f>
        <v>0</v>
      </c>
    </row>
    <row r="69" spans="2:22" s="237" customFormat="1" ht="15">
      <c r="B69" s="154">
        <v>54</v>
      </c>
      <c r="C69" s="209">
        <f>'общие характеристики'!C70</f>
        <v>0</v>
      </c>
      <c r="D69" s="209">
        <f>'общие характеристики'!D70</f>
        <v>0</v>
      </c>
      <c r="E69" s="210">
        <f>'общие характеристики'!E70</f>
        <v>0</v>
      </c>
      <c r="F69" s="209">
        <f>'общие характеристики'!F70</f>
        <v>0</v>
      </c>
      <c r="G69" s="209">
        <f>'общие характеристики'!G70</f>
        <v>0</v>
      </c>
      <c r="H69" s="209">
        <f>'общие характеристики'!H70</f>
        <v>0</v>
      </c>
      <c r="I69" s="209">
        <f>'общие характеристики'!I70</f>
        <v>0</v>
      </c>
      <c r="J69" s="209">
        <f>'общие характеристики'!J70</f>
        <v>0</v>
      </c>
      <c r="K69" s="209">
        <f>'общие характеристики'!K70</f>
        <v>0</v>
      </c>
      <c r="L69" s="209">
        <f>'общие характеристики'!L70</f>
        <v>0</v>
      </c>
      <c r="M69" s="211">
        <f>'общие характеристики'!M70</f>
        <v>0</v>
      </c>
      <c r="N69" s="211">
        <f>'общие характеристики'!N70</f>
        <v>0</v>
      </c>
      <c r="O69" s="212">
        <f>'общие характеристики'!O70</f>
        <v>0</v>
      </c>
      <c r="P69" s="213">
        <f>'общие характеристики'!P70</f>
        <v>0</v>
      </c>
      <c r="Q69" s="213">
        <f>'общие характеристики'!Q70</f>
        <v>0</v>
      </c>
      <c r="R69" s="214">
        <f>'общие характеристики'!R70</f>
        <v>0</v>
      </c>
      <c r="S69" s="215">
        <f>'общие характеристики'!AM70</f>
        <v>0</v>
      </c>
      <c r="T69" s="210">
        <f>'общие характеристики'!AN70</f>
        <v>0</v>
      </c>
      <c r="U69" s="210">
        <f>'общие характеристики'!AO70</f>
        <v>0</v>
      </c>
      <c r="V69" s="216">
        <f>'общие характеристики'!AP70</f>
        <v>0</v>
      </c>
    </row>
    <row r="70" spans="2:22" s="237" customFormat="1" ht="15">
      <c r="B70" s="154">
        <v>55</v>
      </c>
      <c r="C70" s="209">
        <f>'общие характеристики'!C71</f>
        <v>0</v>
      </c>
      <c r="D70" s="209">
        <f>'общие характеристики'!D71</f>
        <v>0</v>
      </c>
      <c r="E70" s="210">
        <f>'общие характеристики'!E71</f>
        <v>0</v>
      </c>
      <c r="F70" s="209">
        <f>'общие характеристики'!F71</f>
        <v>0</v>
      </c>
      <c r="G70" s="209">
        <f>'общие характеристики'!G71</f>
        <v>0</v>
      </c>
      <c r="H70" s="209">
        <f>'общие характеристики'!H71</f>
        <v>0</v>
      </c>
      <c r="I70" s="209">
        <f>'общие характеристики'!I71</f>
        <v>0</v>
      </c>
      <c r="J70" s="209">
        <f>'общие характеристики'!J71</f>
        <v>0</v>
      </c>
      <c r="K70" s="209">
        <f>'общие характеристики'!K71</f>
        <v>0</v>
      </c>
      <c r="L70" s="209">
        <f>'общие характеристики'!L71</f>
        <v>0</v>
      </c>
      <c r="M70" s="211">
        <f>'общие характеристики'!M71</f>
        <v>0</v>
      </c>
      <c r="N70" s="211">
        <f>'общие характеристики'!N71</f>
        <v>0</v>
      </c>
      <c r="O70" s="212">
        <f>'общие характеристики'!O71</f>
        <v>0</v>
      </c>
      <c r="P70" s="213">
        <f>'общие характеристики'!P71</f>
        <v>0</v>
      </c>
      <c r="Q70" s="213">
        <f>'общие характеристики'!Q71</f>
        <v>0</v>
      </c>
      <c r="R70" s="214">
        <f>'общие характеристики'!R71</f>
        <v>0</v>
      </c>
      <c r="S70" s="215">
        <f>'общие характеристики'!AM71</f>
        <v>0</v>
      </c>
      <c r="T70" s="210">
        <f>'общие характеристики'!AN71</f>
        <v>0</v>
      </c>
      <c r="U70" s="210">
        <f>'общие характеристики'!AO71</f>
        <v>0</v>
      </c>
      <c r="V70" s="216">
        <f>'общие характеристики'!AP71</f>
        <v>0</v>
      </c>
    </row>
    <row r="71" spans="2:22" s="237" customFormat="1" ht="15">
      <c r="B71" s="154">
        <v>56</v>
      </c>
      <c r="C71" s="209">
        <f>'общие характеристики'!C72</f>
        <v>0</v>
      </c>
      <c r="D71" s="209">
        <f>'общие характеристики'!D72</f>
        <v>0</v>
      </c>
      <c r="E71" s="210">
        <f>'общие характеристики'!E72</f>
        <v>0</v>
      </c>
      <c r="F71" s="209">
        <f>'общие характеристики'!F72</f>
        <v>0</v>
      </c>
      <c r="G71" s="209">
        <f>'общие характеристики'!G72</f>
        <v>0</v>
      </c>
      <c r="H71" s="209">
        <f>'общие характеристики'!H72</f>
        <v>0</v>
      </c>
      <c r="I71" s="209">
        <f>'общие характеристики'!I72</f>
        <v>0</v>
      </c>
      <c r="J71" s="209">
        <f>'общие характеристики'!J72</f>
        <v>0</v>
      </c>
      <c r="K71" s="209">
        <f>'общие характеристики'!K72</f>
        <v>0</v>
      </c>
      <c r="L71" s="209">
        <f>'общие характеристики'!L72</f>
        <v>0</v>
      </c>
      <c r="M71" s="211">
        <f>'общие характеристики'!M72</f>
        <v>0</v>
      </c>
      <c r="N71" s="211">
        <f>'общие характеристики'!N72</f>
        <v>0</v>
      </c>
      <c r="O71" s="212">
        <f>'общие характеристики'!O72</f>
        <v>0</v>
      </c>
      <c r="P71" s="213">
        <f>'общие характеристики'!P72</f>
        <v>0</v>
      </c>
      <c r="Q71" s="213">
        <f>'общие характеристики'!Q72</f>
        <v>0</v>
      </c>
      <c r="R71" s="214">
        <f>'общие характеристики'!R72</f>
        <v>0</v>
      </c>
      <c r="S71" s="215">
        <f>'общие характеристики'!AM72</f>
        <v>0</v>
      </c>
      <c r="T71" s="210">
        <f>'общие характеристики'!AN72</f>
        <v>0</v>
      </c>
      <c r="U71" s="210">
        <f>'общие характеристики'!AO72</f>
        <v>0</v>
      </c>
      <c r="V71" s="216">
        <f>'общие характеристики'!AP72</f>
        <v>0</v>
      </c>
    </row>
    <row r="72" spans="2:22" s="237" customFormat="1" ht="15">
      <c r="B72" s="154">
        <v>57</v>
      </c>
      <c r="C72" s="209">
        <f>'общие характеристики'!C73</f>
        <v>0</v>
      </c>
      <c r="D72" s="209">
        <f>'общие характеристики'!D73</f>
        <v>0</v>
      </c>
      <c r="E72" s="210">
        <f>'общие характеристики'!E73</f>
        <v>0</v>
      </c>
      <c r="F72" s="209">
        <f>'общие характеристики'!F73</f>
        <v>0</v>
      </c>
      <c r="G72" s="209">
        <f>'общие характеристики'!G73</f>
        <v>0</v>
      </c>
      <c r="H72" s="209">
        <f>'общие характеристики'!H73</f>
        <v>0</v>
      </c>
      <c r="I72" s="209">
        <f>'общие характеристики'!I73</f>
        <v>0</v>
      </c>
      <c r="J72" s="209">
        <f>'общие характеристики'!J73</f>
        <v>0</v>
      </c>
      <c r="K72" s="209">
        <f>'общие характеристики'!K73</f>
        <v>0</v>
      </c>
      <c r="L72" s="209">
        <f>'общие характеристики'!L73</f>
        <v>0</v>
      </c>
      <c r="M72" s="211">
        <f>'общие характеристики'!M73</f>
        <v>0</v>
      </c>
      <c r="N72" s="211">
        <f>'общие характеристики'!N73</f>
        <v>0</v>
      </c>
      <c r="O72" s="212">
        <f>'общие характеристики'!O73</f>
        <v>0</v>
      </c>
      <c r="P72" s="213">
        <f>'общие характеристики'!P73</f>
        <v>0</v>
      </c>
      <c r="Q72" s="213">
        <f>'общие характеристики'!Q73</f>
        <v>0</v>
      </c>
      <c r="R72" s="214">
        <f>'общие характеристики'!R73</f>
        <v>0</v>
      </c>
      <c r="S72" s="215">
        <f>'общие характеристики'!AM73</f>
        <v>0</v>
      </c>
      <c r="T72" s="210">
        <f>'общие характеристики'!AN73</f>
        <v>0</v>
      </c>
      <c r="U72" s="210">
        <f>'общие характеристики'!AO73</f>
        <v>0</v>
      </c>
      <c r="V72" s="216">
        <f>'общие характеристики'!AP73</f>
        <v>0</v>
      </c>
    </row>
    <row r="73" spans="2:22" s="237" customFormat="1" ht="15">
      <c r="B73" s="154">
        <v>58</v>
      </c>
      <c r="C73" s="209">
        <f>'общие характеристики'!C74</f>
        <v>0</v>
      </c>
      <c r="D73" s="209">
        <f>'общие характеристики'!D74</f>
        <v>0</v>
      </c>
      <c r="E73" s="210">
        <f>'общие характеристики'!E74</f>
        <v>0</v>
      </c>
      <c r="F73" s="209">
        <f>'общие характеристики'!F74</f>
        <v>0</v>
      </c>
      <c r="G73" s="209">
        <f>'общие характеристики'!G74</f>
        <v>0</v>
      </c>
      <c r="H73" s="209">
        <f>'общие характеристики'!H74</f>
        <v>0</v>
      </c>
      <c r="I73" s="209">
        <f>'общие характеристики'!I74</f>
        <v>0</v>
      </c>
      <c r="J73" s="209">
        <f>'общие характеристики'!J74</f>
        <v>0</v>
      </c>
      <c r="K73" s="209">
        <f>'общие характеристики'!K74</f>
        <v>0</v>
      </c>
      <c r="L73" s="209">
        <f>'общие характеристики'!L74</f>
        <v>0</v>
      </c>
      <c r="M73" s="211">
        <f>'общие характеристики'!M74</f>
        <v>0</v>
      </c>
      <c r="N73" s="211">
        <f>'общие характеристики'!N74</f>
        <v>0</v>
      </c>
      <c r="O73" s="212">
        <f>'общие характеристики'!O74</f>
        <v>0</v>
      </c>
      <c r="P73" s="213">
        <f>'общие характеристики'!P74</f>
        <v>0</v>
      </c>
      <c r="Q73" s="213">
        <f>'общие характеристики'!Q74</f>
        <v>0</v>
      </c>
      <c r="R73" s="214">
        <f>'общие характеристики'!R74</f>
        <v>0</v>
      </c>
      <c r="S73" s="215">
        <f>'общие характеристики'!AM74</f>
        <v>0</v>
      </c>
      <c r="T73" s="210">
        <f>'общие характеристики'!AN74</f>
        <v>0</v>
      </c>
      <c r="U73" s="210">
        <f>'общие характеристики'!AO74</f>
        <v>0</v>
      </c>
      <c r="V73" s="216">
        <f>'общие характеристики'!AP74</f>
        <v>0</v>
      </c>
    </row>
    <row r="74" spans="2:22" s="237" customFormat="1" ht="15">
      <c r="B74" s="154">
        <v>59</v>
      </c>
      <c r="C74" s="209">
        <f>'общие характеристики'!C75</f>
        <v>0</v>
      </c>
      <c r="D74" s="209">
        <f>'общие характеристики'!D75</f>
        <v>0</v>
      </c>
      <c r="E74" s="210">
        <f>'общие характеристики'!E75</f>
        <v>0</v>
      </c>
      <c r="F74" s="209">
        <f>'общие характеристики'!F75</f>
        <v>0</v>
      </c>
      <c r="G74" s="209">
        <f>'общие характеристики'!G75</f>
        <v>0</v>
      </c>
      <c r="H74" s="209">
        <f>'общие характеристики'!H75</f>
        <v>0</v>
      </c>
      <c r="I74" s="209">
        <f>'общие характеристики'!I75</f>
        <v>0</v>
      </c>
      <c r="J74" s="209">
        <f>'общие характеристики'!J75</f>
        <v>0</v>
      </c>
      <c r="K74" s="209">
        <f>'общие характеристики'!K75</f>
        <v>0</v>
      </c>
      <c r="L74" s="209">
        <f>'общие характеристики'!L75</f>
        <v>0</v>
      </c>
      <c r="M74" s="211">
        <f>'общие характеристики'!M75</f>
        <v>0</v>
      </c>
      <c r="N74" s="211">
        <f>'общие характеристики'!N75</f>
        <v>0</v>
      </c>
      <c r="O74" s="212">
        <f>'общие характеристики'!O75</f>
        <v>0</v>
      </c>
      <c r="P74" s="213">
        <f>'общие характеристики'!P75</f>
        <v>0</v>
      </c>
      <c r="Q74" s="213">
        <f>'общие характеристики'!Q75</f>
        <v>0</v>
      </c>
      <c r="R74" s="214">
        <f>'общие характеристики'!R75</f>
        <v>0</v>
      </c>
      <c r="S74" s="215">
        <f>'общие характеристики'!AM75</f>
        <v>0</v>
      </c>
      <c r="T74" s="210">
        <f>'общие характеристики'!AN75</f>
        <v>0</v>
      </c>
      <c r="U74" s="210">
        <f>'общие характеристики'!AO75</f>
        <v>0</v>
      </c>
      <c r="V74" s="216">
        <f>'общие характеристики'!AP75</f>
        <v>0</v>
      </c>
    </row>
    <row r="75" spans="2:22" s="237" customFormat="1" ht="15">
      <c r="B75" s="154">
        <v>60</v>
      </c>
      <c r="C75" s="209">
        <f>'общие характеристики'!C76</f>
        <v>0</v>
      </c>
      <c r="D75" s="209">
        <f>'общие характеристики'!D76</f>
        <v>0</v>
      </c>
      <c r="E75" s="210">
        <f>'общие характеристики'!E76</f>
        <v>0</v>
      </c>
      <c r="F75" s="209">
        <f>'общие характеристики'!F76</f>
        <v>0</v>
      </c>
      <c r="G75" s="209">
        <f>'общие характеристики'!G76</f>
        <v>0</v>
      </c>
      <c r="H75" s="209">
        <f>'общие характеристики'!H76</f>
        <v>0</v>
      </c>
      <c r="I75" s="209">
        <f>'общие характеристики'!I76</f>
        <v>0</v>
      </c>
      <c r="J75" s="209">
        <f>'общие характеристики'!J76</f>
        <v>0</v>
      </c>
      <c r="K75" s="209">
        <f>'общие характеристики'!K76</f>
        <v>0</v>
      </c>
      <c r="L75" s="209">
        <f>'общие характеристики'!L76</f>
        <v>0</v>
      </c>
      <c r="M75" s="211">
        <f>'общие характеристики'!M76</f>
        <v>0</v>
      </c>
      <c r="N75" s="211">
        <f>'общие характеристики'!N76</f>
        <v>0</v>
      </c>
      <c r="O75" s="212">
        <f>'общие характеристики'!O76</f>
        <v>0</v>
      </c>
      <c r="P75" s="213">
        <f>'общие характеристики'!P76</f>
        <v>0</v>
      </c>
      <c r="Q75" s="213">
        <f>'общие характеристики'!Q76</f>
        <v>0</v>
      </c>
      <c r="R75" s="214">
        <f>'общие характеристики'!R76</f>
        <v>0</v>
      </c>
      <c r="S75" s="215">
        <f>'общие характеристики'!AM76</f>
        <v>0</v>
      </c>
      <c r="T75" s="210">
        <f>'общие характеристики'!AN76</f>
        <v>0</v>
      </c>
      <c r="U75" s="210">
        <f>'общие характеристики'!AO76</f>
        <v>0</v>
      </c>
      <c r="V75" s="216">
        <f>'общие характеристики'!AP76</f>
        <v>0</v>
      </c>
    </row>
    <row r="76" spans="2:22" s="238" customFormat="1" ht="15" customHeight="1">
      <c r="B76" s="154">
        <v>61</v>
      </c>
      <c r="C76" s="209">
        <f>'общие характеристики'!C77</f>
        <v>0</v>
      </c>
      <c r="D76" s="209">
        <f>'общие характеристики'!D77</f>
        <v>0</v>
      </c>
      <c r="E76" s="210">
        <f>'общие характеристики'!E77</f>
        <v>0</v>
      </c>
      <c r="F76" s="209">
        <f>'общие характеристики'!F77</f>
        <v>0</v>
      </c>
      <c r="G76" s="209">
        <f>'общие характеристики'!G77</f>
        <v>0</v>
      </c>
      <c r="H76" s="209">
        <f>'общие характеристики'!H77</f>
        <v>0</v>
      </c>
      <c r="I76" s="209">
        <f>'общие характеристики'!I77</f>
        <v>0</v>
      </c>
      <c r="J76" s="209">
        <f>'общие характеристики'!J77</f>
        <v>0</v>
      </c>
      <c r="K76" s="209">
        <f>'общие характеристики'!K77</f>
        <v>0</v>
      </c>
      <c r="L76" s="209">
        <f>'общие характеристики'!L77</f>
        <v>0</v>
      </c>
      <c r="M76" s="211">
        <f>'общие характеристики'!M77</f>
        <v>0</v>
      </c>
      <c r="N76" s="211">
        <f>'общие характеристики'!N77</f>
        <v>0</v>
      </c>
      <c r="O76" s="212">
        <f>'общие характеристики'!O77</f>
        <v>0</v>
      </c>
      <c r="P76" s="213">
        <f>'общие характеристики'!P77</f>
        <v>0</v>
      </c>
      <c r="Q76" s="213">
        <f>'общие характеристики'!Q77</f>
        <v>0</v>
      </c>
      <c r="R76" s="214">
        <f>'общие характеристики'!R77</f>
        <v>0</v>
      </c>
      <c r="S76" s="215">
        <f>'общие характеристики'!AM77</f>
        <v>0</v>
      </c>
      <c r="T76" s="210">
        <f>'общие характеристики'!AN77</f>
        <v>0</v>
      </c>
      <c r="U76" s="210">
        <f>'общие характеристики'!AO77</f>
        <v>0</v>
      </c>
      <c r="V76" s="216">
        <f>'общие характеристики'!AP77</f>
        <v>0</v>
      </c>
    </row>
    <row r="77" spans="2:22" s="237" customFormat="1" ht="15">
      <c r="B77" s="154">
        <v>62</v>
      </c>
      <c r="C77" s="209">
        <f>'общие характеристики'!C78</f>
        <v>0</v>
      </c>
      <c r="D77" s="209">
        <f>'общие характеристики'!D78</f>
        <v>0</v>
      </c>
      <c r="E77" s="210">
        <f>'общие характеристики'!E78</f>
        <v>0</v>
      </c>
      <c r="F77" s="209">
        <f>'общие характеристики'!F78</f>
        <v>0</v>
      </c>
      <c r="G77" s="209">
        <f>'общие характеристики'!G78</f>
        <v>0</v>
      </c>
      <c r="H77" s="209">
        <f>'общие характеристики'!H78</f>
        <v>0</v>
      </c>
      <c r="I77" s="209">
        <f>'общие характеристики'!I78</f>
        <v>0</v>
      </c>
      <c r="J77" s="209">
        <f>'общие характеристики'!J78</f>
        <v>0</v>
      </c>
      <c r="K77" s="209">
        <f>'общие характеристики'!K78</f>
        <v>0</v>
      </c>
      <c r="L77" s="209">
        <f>'общие характеристики'!L78</f>
        <v>0</v>
      </c>
      <c r="M77" s="211">
        <f>'общие характеристики'!M78</f>
        <v>0</v>
      </c>
      <c r="N77" s="211">
        <f>'общие характеристики'!N78</f>
        <v>0</v>
      </c>
      <c r="O77" s="212">
        <f>'общие характеристики'!O78</f>
        <v>0</v>
      </c>
      <c r="P77" s="213">
        <f>'общие характеристики'!P78</f>
        <v>0</v>
      </c>
      <c r="Q77" s="213">
        <f>'общие характеристики'!Q78</f>
        <v>0</v>
      </c>
      <c r="R77" s="214">
        <f>'общие характеристики'!R78</f>
        <v>0</v>
      </c>
      <c r="S77" s="215">
        <f>'общие характеристики'!AM78</f>
        <v>0</v>
      </c>
      <c r="T77" s="210">
        <f>'общие характеристики'!AN78</f>
        <v>0</v>
      </c>
      <c r="U77" s="210">
        <f>'общие характеристики'!AO78</f>
        <v>0</v>
      </c>
      <c r="V77" s="216">
        <f>'общие характеристики'!AP78</f>
        <v>0</v>
      </c>
    </row>
    <row r="78" spans="2:22" s="237" customFormat="1" ht="15">
      <c r="B78" s="154">
        <v>63</v>
      </c>
      <c r="C78" s="209">
        <f>'общие характеристики'!C79</f>
        <v>0</v>
      </c>
      <c r="D78" s="209">
        <f>'общие характеристики'!D79</f>
        <v>0</v>
      </c>
      <c r="E78" s="210">
        <f>'общие характеристики'!E79</f>
        <v>0</v>
      </c>
      <c r="F78" s="209">
        <f>'общие характеристики'!F79</f>
        <v>0</v>
      </c>
      <c r="G78" s="209">
        <f>'общие характеристики'!G79</f>
        <v>0</v>
      </c>
      <c r="H78" s="209">
        <f>'общие характеристики'!H79</f>
        <v>0</v>
      </c>
      <c r="I78" s="209">
        <f>'общие характеристики'!I79</f>
        <v>0</v>
      </c>
      <c r="J78" s="209">
        <f>'общие характеристики'!J79</f>
        <v>0</v>
      </c>
      <c r="K78" s="209">
        <f>'общие характеристики'!K79</f>
        <v>0</v>
      </c>
      <c r="L78" s="209">
        <f>'общие характеристики'!L79</f>
        <v>0</v>
      </c>
      <c r="M78" s="211">
        <f>'общие характеристики'!M79</f>
        <v>0</v>
      </c>
      <c r="N78" s="211">
        <f>'общие характеристики'!N79</f>
        <v>0</v>
      </c>
      <c r="O78" s="212">
        <f>'общие характеристики'!O79</f>
        <v>0</v>
      </c>
      <c r="P78" s="213">
        <f>'общие характеристики'!P79</f>
        <v>0</v>
      </c>
      <c r="Q78" s="213">
        <f>'общие характеристики'!Q79</f>
        <v>0</v>
      </c>
      <c r="R78" s="214">
        <f>'общие характеристики'!R79</f>
        <v>0</v>
      </c>
      <c r="S78" s="215">
        <f>'общие характеристики'!AM79</f>
        <v>0</v>
      </c>
      <c r="T78" s="210">
        <f>'общие характеристики'!AN79</f>
        <v>0</v>
      </c>
      <c r="U78" s="210">
        <f>'общие характеристики'!AO79</f>
        <v>0</v>
      </c>
      <c r="V78" s="216">
        <f>'общие характеристики'!AP79</f>
        <v>0</v>
      </c>
    </row>
    <row r="79" spans="2:22" s="237" customFormat="1" ht="15">
      <c r="B79" s="154">
        <v>64</v>
      </c>
      <c r="C79" s="209">
        <f>'общие характеристики'!C80</f>
        <v>0</v>
      </c>
      <c r="D79" s="209">
        <f>'общие характеристики'!D80</f>
        <v>0</v>
      </c>
      <c r="E79" s="210">
        <f>'общие характеристики'!E80</f>
        <v>0</v>
      </c>
      <c r="F79" s="209">
        <f>'общие характеристики'!F80</f>
        <v>0</v>
      </c>
      <c r="G79" s="209">
        <f>'общие характеристики'!G80</f>
        <v>0</v>
      </c>
      <c r="H79" s="209">
        <f>'общие характеристики'!H80</f>
        <v>0</v>
      </c>
      <c r="I79" s="209">
        <f>'общие характеристики'!I80</f>
        <v>0</v>
      </c>
      <c r="J79" s="209">
        <f>'общие характеристики'!J80</f>
        <v>0</v>
      </c>
      <c r="K79" s="209">
        <f>'общие характеристики'!K80</f>
        <v>0</v>
      </c>
      <c r="L79" s="209">
        <f>'общие характеристики'!L80</f>
        <v>0</v>
      </c>
      <c r="M79" s="211">
        <f>'общие характеристики'!M80</f>
        <v>0</v>
      </c>
      <c r="N79" s="211">
        <f>'общие характеристики'!N80</f>
        <v>0</v>
      </c>
      <c r="O79" s="212">
        <f>'общие характеристики'!O80</f>
        <v>0</v>
      </c>
      <c r="P79" s="213">
        <f>'общие характеристики'!P80</f>
        <v>0</v>
      </c>
      <c r="Q79" s="213">
        <f>'общие характеристики'!Q80</f>
        <v>0</v>
      </c>
      <c r="R79" s="214">
        <f>'общие характеристики'!R80</f>
        <v>0</v>
      </c>
      <c r="S79" s="215">
        <f>'общие характеристики'!AM80</f>
        <v>0</v>
      </c>
      <c r="T79" s="210">
        <f>'общие характеристики'!AN80</f>
        <v>0</v>
      </c>
      <c r="U79" s="210">
        <f>'общие характеристики'!AO80</f>
        <v>0</v>
      </c>
      <c r="V79" s="216">
        <f>'общие характеристики'!AP80</f>
        <v>0</v>
      </c>
    </row>
    <row r="80" spans="2:22" s="237" customFormat="1" ht="15">
      <c r="B80" s="154">
        <v>65</v>
      </c>
      <c r="C80" s="209">
        <f>'общие характеристики'!C81</f>
        <v>0</v>
      </c>
      <c r="D80" s="209">
        <f>'общие характеристики'!D81</f>
        <v>0</v>
      </c>
      <c r="E80" s="210">
        <f>'общие характеристики'!E81</f>
        <v>0</v>
      </c>
      <c r="F80" s="209">
        <f>'общие характеристики'!F81</f>
        <v>0</v>
      </c>
      <c r="G80" s="209">
        <f>'общие характеристики'!G81</f>
        <v>0</v>
      </c>
      <c r="H80" s="209">
        <f>'общие характеристики'!H81</f>
        <v>0</v>
      </c>
      <c r="I80" s="209">
        <f>'общие характеристики'!I81</f>
        <v>0</v>
      </c>
      <c r="J80" s="209">
        <f>'общие характеристики'!J81</f>
        <v>0</v>
      </c>
      <c r="K80" s="209">
        <f>'общие характеристики'!K81</f>
        <v>0</v>
      </c>
      <c r="L80" s="209">
        <f>'общие характеристики'!L81</f>
        <v>0</v>
      </c>
      <c r="M80" s="211">
        <f>'общие характеристики'!M81</f>
        <v>0</v>
      </c>
      <c r="N80" s="211">
        <f>'общие характеристики'!N81</f>
        <v>0</v>
      </c>
      <c r="O80" s="212">
        <f>'общие характеристики'!O81</f>
        <v>0</v>
      </c>
      <c r="P80" s="213">
        <f>'общие характеристики'!P81</f>
        <v>0</v>
      </c>
      <c r="Q80" s="213">
        <f>'общие характеристики'!Q81</f>
        <v>0</v>
      </c>
      <c r="R80" s="214">
        <f>'общие характеристики'!R81</f>
        <v>0</v>
      </c>
      <c r="S80" s="215">
        <f>'общие характеристики'!AM81</f>
        <v>0</v>
      </c>
      <c r="T80" s="210">
        <f>'общие характеристики'!AN81</f>
        <v>0</v>
      </c>
      <c r="U80" s="210">
        <f>'общие характеристики'!AO81</f>
        <v>0</v>
      </c>
      <c r="V80" s="216">
        <f>'общие характеристики'!AP81</f>
        <v>0</v>
      </c>
    </row>
    <row r="81" spans="2:22" s="237" customFormat="1" ht="15">
      <c r="B81" s="154">
        <v>66</v>
      </c>
      <c r="C81" s="209">
        <f>'общие характеристики'!C82</f>
        <v>0</v>
      </c>
      <c r="D81" s="209">
        <f>'общие характеристики'!D82</f>
        <v>0</v>
      </c>
      <c r="E81" s="210">
        <f>'общие характеристики'!E82</f>
        <v>0</v>
      </c>
      <c r="F81" s="209">
        <f>'общие характеристики'!F82</f>
        <v>0</v>
      </c>
      <c r="G81" s="209">
        <f>'общие характеристики'!G82</f>
        <v>0</v>
      </c>
      <c r="H81" s="209">
        <f>'общие характеристики'!H82</f>
        <v>0</v>
      </c>
      <c r="I81" s="209">
        <f>'общие характеристики'!I82</f>
        <v>0</v>
      </c>
      <c r="J81" s="209">
        <f>'общие характеристики'!J82</f>
        <v>0</v>
      </c>
      <c r="K81" s="209">
        <f>'общие характеристики'!K82</f>
        <v>0</v>
      </c>
      <c r="L81" s="209">
        <f>'общие характеристики'!L82</f>
        <v>0</v>
      </c>
      <c r="M81" s="211">
        <f>'общие характеристики'!M82</f>
        <v>0</v>
      </c>
      <c r="N81" s="211">
        <f>'общие характеристики'!N82</f>
        <v>0</v>
      </c>
      <c r="O81" s="212">
        <f>'общие характеристики'!O82</f>
        <v>0</v>
      </c>
      <c r="P81" s="213">
        <f>'общие характеристики'!P82</f>
        <v>0</v>
      </c>
      <c r="Q81" s="213">
        <f>'общие характеристики'!Q82</f>
        <v>0</v>
      </c>
      <c r="R81" s="214">
        <f>'общие характеристики'!R82</f>
        <v>0</v>
      </c>
      <c r="S81" s="215">
        <f>'общие характеристики'!AM82</f>
        <v>0</v>
      </c>
      <c r="T81" s="210">
        <f>'общие характеристики'!AN82</f>
        <v>0</v>
      </c>
      <c r="U81" s="210">
        <f>'общие характеристики'!AO82</f>
        <v>0</v>
      </c>
      <c r="V81" s="216">
        <f>'общие характеристики'!AP82</f>
        <v>0</v>
      </c>
    </row>
    <row r="82" spans="2:22" s="237" customFormat="1" ht="15">
      <c r="B82" s="154">
        <v>67</v>
      </c>
      <c r="C82" s="209">
        <f>'общие характеристики'!C83</f>
        <v>0</v>
      </c>
      <c r="D82" s="209">
        <f>'общие характеристики'!D83</f>
        <v>0</v>
      </c>
      <c r="E82" s="210">
        <f>'общие характеристики'!E83</f>
        <v>0</v>
      </c>
      <c r="F82" s="209">
        <f>'общие характеристики'!F83</f>
        <v>0</v>
      </c>
      <c r="G82" s="209">
        <f>'общие характеристики'!G83</f>
        <v>0</v>
      </c>
      <c r="H82" s="209">
        <f>'общие характеристики'!H83</f>
        <v>0</v>
      </c>
      <c r="I82" s="209">
        <f>'общие характеристики'!I83</f>
        <v>0</v>
      </c>
      <c r="J82" s="209">
        <f>'общие характеристики'!J83</f>
        <v>0</v>
      </c>
      <c r="K82" s="209">
        <f>'общие характеристики'!K83</f>
        <v>0</v>
      </c>
      <c r="L82" s="209">
        <f>'общие характеристики'!L83</f>
        <v>0</v>
      </c>
      <c r="M82" s="211">
        <f>'общие характеристики'!M83</f>
        <v>0</v>
      </c>
      <c r="N82" s="211">
        <f>'общие характеристики'!N83</f>
        <v>0</v>
      </c>
      <c r="O82" s="212">
        <f>'общие характеристики'!O83</f>
        <v>0</v>
      </c>
      <c r="P82" s="213">
        <f>'общие характеристики'!P83</f>
        <v>0</v>
      </c>
      <c r="Q82" s="213">
        <f>'общие характеристики'!Q83</f>
        <v>0</v>
      </c>
      <c r="R82" s="214">
        <f>'общие характеристики'!R83</f>
        <v>0</v>
      </c>
      <c r="S82" s="215">
        <f>'общие характеристики'!AM83</f>
        <v>0</v>
      </c>
      <c r="T82" s="210">
        <f>'общие характеристики'!AN83</f>
        <v>0</v>
      </c>
      <c r="U82" s="210">
        <f>'общие характеристики'!AO83</f>
        <v>0</v>
      </c>
      <c r="V82" s="216">
        <f>'общие характеристики'!AP83</f>
        <v>0</v>
      </c>
    </row>
    <row r="83" spans="2:22" s="237" customFormat="1" ht="15">
      <c r="B83" s="154">
        <v>68</v>
      </c>
      <c r="C83" s="209">
        <f>'общие характеристики'!C84</f>
        <v>0</v>
      </c>
      <c r="D83" s="209">
        <f>'общие характеристики'!D84</f>
        <v>0</v>
      </c>
      <c r="E83" s="210">
        <f>'общие характеристики'!E84</f>
        <v>0</v>
      </c>
      <c r="F83" s="209">
        <f>'общие характеристики'!F84</f>
        <v>0</v>
      </c>
      <c r="G83" s="209">
        <f>'общие характеристики'!G84</f>
        <v>0</v>
      </c>
      <c r="H83" s="209">
        <f>'общие характеристики'!H84</f>
        <v>0</v>
      </c>
      <c r="I83" s="209">
        <f>'общие характеристики'!I84</f>
        <v>0</v>
      </c>
      <c r="J83" s="209">
        <f>'общие характеристики'!J84</f>
        <v>0</v>
      </c>
      <c r="K83" s="209">
        <f>'общие характеристики'!K84</f>
        <v>0</v>
      </c>
      <c r="L83" s="209">
        <f>'общие характеристики'!L84</f>
        <v>0</v>
      </c>
      <c r="M83" s="211">
        <f>'общие характеристики'!M84</f>
        <v>0</v>
      </c>
      <c r="N83" s="211">
        <f>'общие характеристики'!N84</f>
        <v>0</v>
      </c>
      <c r="O83" s="212">
        <f>'общие характеристики'!O84</f>
        <v>0</v>
      </c>
      <c r="P83" s="213">
        <f>'общие характеристики'!P84</f>
        <v>0</v>
      </c>
      <c r="Q83" s="213">
        <f>'общие характеристики'!Q84</f>
        <v>0</v>
      </c>
      <c r="R83" s="214">
        <f>'общие характеристики'!R84</f>
        <v>0</v>
      </c>
      <c r="S83" s="215">
        <f>'общие характеристики'!AM84</f>
        <v>0</v>
      </c>
      <c r="T83" s="210">
        <f>'общие характеристики'!AN84</f>
        <v>0</v>
      </c>
      <c r="U83" s="210">
        <f>'общие характеристики'!AO84</f>
        <v>0</v>
      </c>
      <c r="V83" s="216">
        <f>'общие характеристики'!AP84</f>
        <v>0</v>
      </c>
    </row>
    <row r="84" spans="2:22" s="237" customFormat="1" ht="15">
      <c r="B84" s="154">
        <v>69</v>
      </c>
      <c r="C84" s="209">
        <f>'общие характеристики'!C85</f>
        <v>0</v>
      </c>
      <c r="D84" s="209">
        <f>'общие характеристики'!D85</f>
        <v>0</v>
      </c>
      <c r="E84" s="210">
        <f>'общие характеристики'!E85</f>
        <v>0</v>
      </c>
      <c r="F84" s="209">
        <f>'общие характеристики'!F85</f>
        <v>0</v>
      </c>
      <c r="G84" s="209">
        <f>'общие характеристики'!G85</f>
        <v>0</v>
      </c>
      <c r="H84" s="209">
        <f>'общие характеристики'!H85</f>
        <v>0</v>
      </c>
      <c r="I84" s="209">
        <f>'общие характеристики'!I85</f>
        <v>0</v>
      </c>
      <c r="J84" s="209">
        <f>'общие характеристики'!J85</f>
        <v>0</v>
      </c>
      <c r="K84" s="209">
        <f>'общие характеристики'!K85</f>
        <v>0</v>
      </c>
      <c r="L84" s="209">
        <f>'общие характеристики'!L85</f>
        <v>0</v>
      </c>
      <c r="M84" s="211">
        <f>'общие характеристики'!M85</f>
        <v>0</v>
      </c>
      <c r="N84" s="211">
        <f>'общие характеристики'!N85</f>
        <v>0</v>
      </c>
      <c r="O84" s="212">
        <f>'общие характеристики'!O85</f>
        <v>0</v>
      </c>
      <c r="P84" s="213">
        <f>'общие характеристики'!P85</f>
        <v>0</v>
      </c>
      <c r="Q84" s="213">
        <f>'общие характеристики'!Q85</f>
        <v>0</v>
      </c>
      <c r="R84" s="214">
        <f>'общие характеристики'!R85</f>
        <v>0</v>
      </c>
      <c r="S84" s="215">
        <f>'общие характеристики'!AM85</f>
        <v>0</v>
      </c>
      <c r="T84" s="210">
        <f>'общие характеристики'!AN85</f>
        <v>0</v>
      </c>
      <c r="U84" s="210">
        <f>'общие характеристики'!AO85</f>
        <v>0</v>
      </c>
      <c r="V84" s="216">
        <f>'общие характеристики'!AP85</f>
        <v>0</v>
      </c>
    </row>
    <row r="85" spans="2:22" s="237" customFormat="1" ht="15">
      <c r="B85" s="154">
        <v>70</v>
      </c>
      <c r="C85" s="209">
        <f>'общие характеристики'!C86</f>
        <v>0</v>
      </c>
      <c r="D85" s="209">
        <f>'общие характеристики'!D86</f>
        <v>0</v>
      </c>
      <c r="E85" s="210">
        <f>'общие характеристики'!E86</f>
        <v>0</v>
      </c>
      <c r="F85" s="209">
        <f>'общие характеристики'!F86</f>
        <v>0</v>
      </c>
      <c r="G85" s="209">
        <f>'общие характеристики'!G86</f>
        <v>0</v>
      </c>
      <c r="H85" s="209">
        <f>'общие характеристики'!H86</f>
        <v>0</v>
      </c>
      <c r="I85" s="209">
        <f>'общие характеристики'!I86</f>
        <v>0</v>
      </c>
      <c r="J85" s="209">
        <f>'общие характеристики'!J86</f>
        <v>0</v>
      </c>
      <c r="K85" s="209">
        <f>'общие характеристики'!K86</f>
        <v>0</v>
      </c>
      <c r="L85" s="209">
        <f>'общие характеристики'!L86</f>
        <v>0</v>
      </c>
      <c r="M85" s="211">
        <f>'общие характеристики'!M86</f>
        <v>0</v>
      </c>
      <c r="N85" s="211">
        <f>'общие характеристики'!N86</f>
        <v>0</v>
      </c>
      <c r="O85" s="212">
        <f>'общие характеристики'!O86</f>
        <v>0</v>
      </c>
      <c r="P85" s="213">
        <f>'общие характеристики'!P86</f>
        <v>0</v>
      </c>
      <c r="Q85" s="213">
        <f>'общие характеристики'!Q86</f>
        <v>0</v>
      </c>
      <c r="R85" s="214">
        <f>'общие характеристики'!R86</f>
        <v>0</v>
      </c>
      <c r="S85" s="215">
        <f>'общие характеристики'!AM86</f>
        <v>0</v>
      </c>
      <c r="T85" s="210">
        <f>'общие характеристики'!AN86</f>
        <v>0</v>
      </c>
      <c r="U85" s="210">
        <f>'общие характеристики'!AO86</f>
        <v>0</v>
      </c>
      <c r="V85" s="216">
        <f>'общие характеристики'!AP86</f>
        <v>0</v>
      </c>
    </row>
    <row r="86" spans="2:22" s="237" customFormat="1" ht="15">
      <c r="B86" s="154">
        <v>71</v>
      </c>
      <c r="C86" s="209">
        <f>'общие характеристики'!C87</f>
        <v>0</v>
      </c>
      <c r="D86" s="209">
        <f>'общие характеристики'!D87</f>
        <v>0</v>
      </c>
      <c r="E86" s="210">
        <f>'общие характеристики'!E87</f>
        <v>0</v>
      </c>
      <c r="F86" s="209">
        <f>'общие характеристики'!F87</f>
        <v>0</v>
      </c>
      <c r="G86" s="209">
        <f>'общие характеристики'!G87</f>
        <v>0</v>
      </c>
      <c r="H86" s="209">
        <f>'общие характеристики'!H87</f>
        <v>0</v>
      </c>
      <c r="I86" s="209">
        <f>'общие характеристики'!I87</f>
        <v>0</v>
      </c>
      <c r="J86" s="209">
        <f>'общие характеристики'!J87</f>
        <v>0</v>
      </c>
      <c r="K86" s="209">
        <f>'общие характеристики'!K87</f>
        <v>0</v>
      </c>
      <c r="L86" s="209">
        <f>'общие характеристики'!L87</f>
        <v>0</v>
      </c>
      <c r="M86" s="211">
        <f>'общие характеристики'!M87</f>
        <v>0</v>
      </c>
      <c r="N86" s="211">
        <f>'общие характеристики'!N87</f>
        <v>0</v>
      </c>
      <c r="O86" s="212">
        <f>'общие характеристики'!O87</f>
        <v>0</v>
      </c>
      <c r="P86" s="213">
        <f>'общие характеристики'!P87</f>
        <v>0</v>
      </c>
      <c r="Q86" s="213">
        <f>'общие характеристики'!Q87</f>
        <v>0</v>
      </c>
      <c r="R86" s="214">
        <f>'общие характеристики'!R87</f>
        <v>0</v>
      </c>
      <c r="S86" s="215">
        <f>'общие характеристики'!AM87</f>
        <v>0</v>
      </c>
      <c r="T86" s="210">
        <f>'общие характеристики'!AN87</f>
        <v>0</v>
      </c>
      <c r="U86" s="210">
        <f>'общие характеристики'!AO87</f>
        <v>0</v>
      </c>
      <c r="V86" s="216">
        <f>'общие характеристики'!AP87</f>
        <v>0</v>
      </c>
    </row>
    <row r="87" spans="2:22" s="237" customFormat="1" ht="15">
      <c r="B87" s="154">
        <v>72</v>
      </c>
      <c r="C87" s="209">
        <f>'общие характеристики'!C88</f>
        <v>0</v>
      </c>
      <c r="D87" s="209">
        <f>'общие характеристики'!D88</f>
        <v>0</v>
      </c>
      <c r="E87" s="210">
        <f>'общие характеристики'!E88</f>
        <v>0</v>
      </c>
      <c r="F87" s="209">
        <f>'общие характеристики'!F88</f>
        <v>0</v>
      </c>
      <c r="G87" s="209">
        <f>'общие характеристики'!G88</f>
        <v>0</v>
      </c>
      <c r="H87" s="209">
        <f>'общие характеристики'!H88</f>
        <v>0</v>
      </c>
      <c r="I87" s="209">
        <f>'общие характеристики'!I88</f>
        <v>0</v>
      </c>
      <c r="J87" s="209">
        <f>'общие характеристики'!J88</f>
        <v>0</v>
      </c>
      <c r="K87" s="209">
        <f>'общие характеристики'!K88</f>
        <v>0</v>
      </c>
      <c r="L87" s="209">
        <f>'общие характеристики'!L88</f>
        <v>0</v>
      </c>
      <c r="M87" s="211">
        <f>'общие характеристики'!M88</f>
        <v>0</v>
      </c>
      <c r="N87" s="211">
        <f>'общие характеристики'!N88</f>
        <v>0</v>
      </c>
      <c r="O87" s="212">
        <f>'общие характеристики'!O88</f>
        <v>0</v>
      </c>
      <c r="P87" s="213">
        <f>'общие характеристики'!P88</f>
        <v>0</v>
      </c>
      <c r="Q87" s="213">
        <f>'общие характеристики'!Q88</f>
        <v>0</v>
      </c>
      <c r="R87" s="214">
        <f>'общие характеристики'!R88</f>
        <v>0</v>
      </c>
      <c r="S87" s="215">
        <f>'общие характеристики'!AM88</f>
        <v>0</v>
      </c>
      <c r="T87" s="210">
        <f>'общие характеристики'!AN88</f>
        <v>0</v>
      </c>
      <c r="U87" s="210">
        <f>'общие характеристики'!AO88</f>
        <v>0</v>
      </c>
      <c r="V87" s="216">
        <f>'общие характеристики'!AP88</f>
        <v>0</v>
      </c>
    </row>
    <row r="88" spans="2:22" s="237" customFormat="1" ht="15">
      <c r="B88" s="154">
        <v>73</v>
      </c>
      <c r="C88" s="209">
        <f>'общие характеристики'!C89</f>
        <v>0</v>
      </c>
      <c r="D88" s="209">
        <f>'общие характеристики'!D89</f>
        <v>0</v>
      </c>
      <c r="E88" s="210">
        <f>'общие характеристики'!E89</f>
        <v>0</v>
      </c>
      <c r="F88" s="209">
        <f>'общие характеристики'!F89</f>
        <v>0</v>
      </c>
      <c r="G88" s="209">
        <f>'общие характеристики'!G89</f>
        <v>0</v>
      </c>
      <c r="H88" s="209">
        <f>'общие характеристики'!H89</f>
        <v>0</v>
      </c>
      <c r="I88" s="209">
        <f>'общие характеристики'!I89</f>
        <v>0</v>
      </c>
      <c r="J88" s="209">
        <f>'общие характеристики'!J89</f>
        <v>0</v>
      </c>
      <c r="K88" s="209">
        <f>'общие характеристики'!K89</f>
        <v>0</v>
      </c>
      <c r="L88" s="209">
        <f>'общие характеристики'!L89</f>
        <v>0</v>
      </c>
      <c r="M88" s="211">
        <f>'общие характеристики'!M89</f>
        <v>0</v>
      </c>
      <c r="N88" s="211">
        <f>'общие характеристики'!N89</f>
        <v>0</v>
      </c>
      <c r="O88" s="212">
        <f>'общие характеристики'!O89</f>
        <v>0</v>
      </c>
      <c r="P88" s="213">
        <f>'общие характеристики'!P89</f>
        <v>0</v>
      </c>
      <c r="Q88" s="213">
        <f>'общие характеристики'!Q89</f>
        <v>0</v>
      </c>
      <c r="R88" s="214">
        <f>'общие характеристики'!R89</f>
        <v>0</v>
      </c>
      <c r="S88" s="215">
        <f>'общие характеристики'!AM89</f>
        <v>0</v>
      </c>
      <c r="T88" s="210">
        <f>'общие характеристики'!AN89</f>
        <v>0</v>
      </c>
      <c r="U88" s="210">
        <f>'общие характеристики'!AO89</f>
        <v>0</v>
      </c>
      <c r="V88" s="216">
        <f>'общие характеристики'!AP89</f>
        <v>0</v>
      </c>
    </row>
    <row r="89" spans="2:22" s="237" customFormat="1" ht="15">
      <c r="B89" s="154">
        <v>74</v>
      </c>
      <c r="C89" s="209">
        <f>'общие характеристики'!C90</f>
        <v>0</v>
      </c>
      <c r="D89" s="209">
        <f>'общие характеристики'!D90</f>
        <v>0</v>
      </c>
      <c r="E89" s="210">
        <f>'общие характеристики'!E90</f>
        <v>0</v>
      </c>
      <c r="F89" s="209">
        <f>'общие характеристики'!F90</f>
        <v>0</v>
      </c>
      <c r="G89" s="209">
        <f>'общие характеристики'!G90</f>
        <v>0</v>
      </c>
      <c r="H89" s="209">
        <f>'общие характеристики'!H90</f>
        <v>0</v>
      </c>
      <c r="I89" s="209">
        <f>'общие характеристики'!I90</f>
        <v>0</v>
      </c>
      <c r="J89" s="209">
        <f>'общие характеристики'!J90</f>
        <v>0</v>
      </c>
      <c r="K89" s="209">
        <f>'общие характеристики'!K90</f>
        <v>0</v>
      </c>
      <c r="L89" s="209">
        <f>'общие характеристики'!L90</f>
        <v>0</v>
      </c>
      <c r="M89" s="211">
        <f>'общие характеристики'!M90</f>
        <v>0</v>
      </c>
      <c r="N89" s="211">
        <f>'общие характеристики'!N90</f>
        <v>0</v>
      </c>
      <c r="O89" s="212">
        <f>'общие характеристики'!O90</f>
        <v>0</v>
      </c>
      <c r="P89" s="213">
        <f>'общие характеристики'!P90</f>
        <v>0</v>
      </c>
      <c r="Q89" s="213">
        <f>'общие характеристики'!Q90</f>
        <v>0</v>
      </c>
      <c r="R89" s="214">
        <f>'общие характеристики'!R90</f>
        <v>0</v>
      </c>
      <c r="S89" s="215">
        <f>'общие характеристики'!AM90</f>
        <v>0</v>
      </c>
      <c r="T89" s="210">
        <f>'общие характеристики'!AN90</f>
        <v>0</v>
      </c>
      <c r="U89" s="210">
        <f>'общие характеристики'!AO90</f>
        <v>0</v>
      </c>
      <c r="V89" s="216">
        <f>'общие характеристики'!AP90</f>
        <v>0</v>
      </c>
    </row>
    <row r="90" spans="2:22" s="237" customFormat="1" ht="15">
      <c r="B90" s="154">
        <v>75</v>
      </c>
      <c r="C90" s="209">
        <f>'общие характеристики'!C91</f>
        <v>0</v>
      </c>
      <c r="D90" s="209">
        <f>'общие характеристики'!D91</f>
        <v>0</v>
      </c>
      <c r="E90" s="210">
        <f>'общие характеристики'!E91</f>
        <v>0</v>
      </c>
      <c r="F90" s="209">
        <f>'общие характеристики'!F91</f>
        <v>0</v>
      </c>
      <c r="G90" s="209">
        <f>'общие характеристики'!G91</f>
        <v>0</v>
      </c>
      <c r="H90" s="209">
        <f>'общие характеристики'!H91</f>
        <v>0</v>
      </c>
      <c r="I90" s="209">
        <f>'общие характеристики'!I91</f>
        <v>0</v>
      </c>
      <c r="J90" s="209">
        <f>'общие характеристики'!J91</f>
        <v>0</v>
      </c>
      <c r="K90" s="209">
        <f>'общие характеристики'!K91</f>
        <v>0</v>
      </c>
      <c r="L90" s="209">
        <f>'общие характеристики'!L91</f>
        <v>0</v>
      </c>
      <c r="M90" s="211">
        <f>'общие характеристики'!M91</f>
        <v>0</v>
      </c>
      <c r="N90" s="211">
        <f>'общие характеристики'!N91</f>
        <v>0</v>
      </c>
      <c r="O90" s="212">
        <f>'общие характеристики'!O91</f>
        <v>0</v>
      </c>
      <c r="P90" s="213">
        <f>'общие характеристики'!P91</f>
        <v>0</v>
      </c>
      <c r="Q90" s="213">
        <f>'общие характеристики'!Q91</f>
        <v>0</v>
      </c>
      <c r="R90" s="214">
        <f>'общие характеристики'!R91</f>
        <v>0</v>
      </c>
      <c r="S90" s="215">
        <f>'общие характеристики'!AM91</f>
        <v>0</v>
      </c>
      <c r="T90" s="210">
        <f>'общие характеристики'!AN91</f>
        <v>0</v>
      </c>
      <c r="U90" s="210">
        <f>'общие характеристики'!AO91</f>
        <v>0</v>
      </c>
      <c r="V90" s="216">
        <f>'общие характеристики'!AP91</f>
        <v>0</v>
      </c>
    </row>
    <row r="91" spans="2:22" s="237" customFormat="1" ht="15">
      <c r="B91" s="154">
        <v>76</v>
      </c>
      <c r="C91" s="209">
        <f>'общие характеристики'!C92</f>
        <v>0</v>
      </c>
      <c r="D91" s="209">
        <f>'общие характеристики'!D92</f>
        <v>0</v>
      </c>
      <c r="E91" s="210">
        <f>'общие характеристики'!E92</f>
        <v>0</v>
      </c>
      <c r="F91" s="209">
        <f>'общие характеристики'!F92</f>
        <v>0</v>
      </c>
      <c r="G91" s="209">
        <f>'общие характеристики'!G92</f>
        <v>0</v>
      </c>
      <c r="H91" s="209">
        <f>'общие характеристики'!H92</f>
        <v>0</v>
      </c>
      <c r="I91" s="209">
        <f>'общие характеристики'!I92</f>
        <v>0</v>
      </c>
      <c r="J91" s="209">
        <f>'общие характеристики'!J92</f>
        <v>0</v>
      </c>
      <c r="K91" s="209">
        <f>'общие характеристики'!K92</f>
        <v>0</v>
      </c>
      <c r="L91" s="209">
        <f>'общие характеристики'!L92</f>
        <v>0</v>
      </c>
      <c r="M91" s="211">
        <f>'общие характеристики'!M92</f>
        <v>0</v>
      </c>
      <c r="N91" s="211">
        <f>'общие характеристики'!N92</f>
        <v>0</v>
      </c>
      <c r="O91" s="212">
        <f>'общие характеристики'!O92</f>
        <v>0</v>
      </c>
      <c r="P91" s="213">
        <f>'общие характеристики'!P92</f>
        <v>0</v>
      </c>
      <c r="Q91" s="213">
        <f>'общие характеристики'!Q92</f>
        <v>0</v>
      </c>
      <c r="R91" s="214">
        <f>'общие характеристики'!R92</f>
        <v>0</v>
      </c>
      <c r="S91" s="215">
        <f>'общие характеристики'!AM92</f>
        <v>0</v>
      </c>
      <c r="T91" s="210">
        <f>'общие характеристики'!AN92</f>
        <v>0</v>
      </c>
      <c r="U91" s="210">
        <f>'общие характеристики'!AO92</f>
        <v>0</v>
      </c>
      <c r="V91" s="216">
        <f>'общие характеристики'!AP92</f>
        <v>0</v>
      </c>
    </row>
    <row r="92" spans="2:22" s="237" customFormat="1" ht="15">
      <c r="B92" s="154">
        <v>77</v>
      </c>
      <c r="C92" s="209">
        <f>'общие характеристики'!C93</f>
        <v>0</v>
      </c>
      <c r="D92" s="209">
        <f>'общие характеристики'!D93</f>
        <v>0</v>
      </c>
      <c r="E92" s="210">
        <f>'общие характеристики'!E93</f>
        <v>0</v>
      </c>
      <c r="F92" s="209">
        <f>'общие характеристики'!F93</f>
        <v>0</v>
      </c>
      <c r="G92" s="209">
        <f>'общие характеристики'!G93</f>
        <v>0</v>
      </c>
      <c r="H92" s="209">
        <f>'общие характеристики'!H93</f>
        <v>0</v>
      </c>
      <c r="I92" s="209">
        <f>'общие характеристики'!I93</f>
        <v>0</v>
      </c>
      <c r="J92" s="209">
        <f>'общие характеристики'!J93</f>
        <v>0</v>
      </c>
      <c r="K92" s="209">
        <f>'общие характеристики'!K93</f>
        <v>0</v>
      </c>
      <c r="L92" s="209">
        <f>'общие характеристики'!L93</f>
        <v>0</v>
      </c>
      <c r="M92" s="211">
        <f>'общие характеристики'!M93</f>
        <v>0</v>
      </c>
      <c r="N92" s="211">
        <f>'общие характеристики'!N93</f>
        <v>0</v>
      </c>
      <c r="O92" s="212">
        <f>'общие характеристики'!O93</f>
        <v>0</v>
      </c>
      <c r="P92" s="213">
        <f>'общие характеристики'!P93</f>
        <v>0</v>
      </c>
      <c r="Q92" s="213">
        <f>'общие характеристики'!Q93</f>
        <v>0</v>
      </c>
      <c r="R92" s="214">
        <f>'общие характеристики'!R93</f>
        <v>0</v>
      </c>
      <c r="S92" s="215">
        <f>'общие характеристики'!AM93</f>
        <v>0</v>
      </c>
      <c r="T92" s="210">
        <f>'общие характеристики'!AN93</f>
        <v>0</v>
      </c>
      <c r="U92" s="210">
        <f>'общие характеристики'!AO93</f>
        <v>0</v>
      </c>
      <c r="V92" s="216">
        <f>'общие характеристики'!AP93</f>
        <v>0</v>
      </c>
    </row>
    <row r="93" spans="2:22" s="237" customFormat="1" ht="15">
      <c r="B93" s="154">
        <v>78</v>
      </c>
      <c r="C93" s="209">
        <f>'общие характеристики'!C94</f>
        <v>0</v>
      </c>
      <c r="D93" s="209">
        <f>'общие характеристики'!D94</f>
        <v>0</v>
      </c>
      <c r="E93" s="210">
        <f>'общие характеристики'!E94</f>
        <v>0</v>
      </c>
      <c r="F93" s="209">
        <f>'общие характеристики'!F94</f>
        <v>0</v>
      </c>
      <c r="G93" s="209">
        <f>'общие характеристики'!G94</f>
        <v>0</v>
      </c>
      <c r="H93" s="209">
        <f>'общие характеристики'!H94</f>
        <v>0</v>
      </c>
      <c r="I93" s="209">
        <f>'общие характеристики'!I94</f>
        <v>0</v>
      </c>
      <c r="J93" s="209">
        <f>'общие характеристики'!J94</f>
        <v>0</v>
      </c>
      <c r="K93" s="209">
        <f>'общие характеристики'!K94</f>
        <v>0</v>
      </c>
      <c r="L93" s="209">
        <f>'общие характеристики'!L94</f>
        <v>0</v>
      </c>
      <c r="M93" s="211">
        <f>'общие характеристики'!M94</f>
        <v>0</v>
      </c>
      <c r="N93" s="211">
        <f>'общие характеристики'!N94</f>
        <v>0</v>
      </c>
      <c r="O93" s="212">
        <f>'общие характеристики'!O94</f>
        <v>0</v>
      </c>
      <c r="P93" s="213">
        <f>'общие характеристики'!P94</f>
        <v>0</v>
      </c>
      <c r="Q93" s="213">
        <f>'общие характеристики'!Q94</f>
        <v>0</v>
      </c>
      <c r="R93" s="214">
        <f>'общие характеристики'!R94</f>
        <v>0</v>
      </c>
      <c r="S93" s="215">
        <f>'общие характеристики'!AM94</f>
        <v>0</v>
      </c>
      <c r="T93" s="210">
        <f>'общие характеристики'!AN94</f>
        <v>0</v>
      </c>
      <c r="U93" s="210">
        <f>'общие характеристики'!AO94</f>
        <v>0</v>
      </c>
      <c r="V93" s="216">
        <f>'общие характеристики'!AP94</f>
        <v>0</v>
      </c>
    </row>
    <row r="94" spans="2:22" s="237" customFormat="1" ht="15">
      <c r="B94" s="154">
        <v>79</v>
      </c>
      <c r="C94" s="209">
        <f>'общие характеристики'!C95</f>
        <v>0</v>
      </c>
      <c r="D94" s="209">
        <f>'общие характеристики'!D95</f>
        <v>0</v>
      </c>
      <c r="E94" s="210">
        <f>'общие характеристики'!E95</f>
        <v>0</v>
      </c>
      <c r="F94" s="209">
        <f>'общие характеристики'!F95</f>
        <v>0</v>
      </c>
      <c r="G94" s="209">
        <f>'общие характеристики'!G95</f>
        <v>0</v>
      </c>
      <c r="H94" s="209">
        <f>'общие характеристики'!H95</f>
        <v>0</v>
      </c>
      <c r="I94" s="209">
        <f>'общие характеристики'!I95</f>
        <v>0</v>
      </c>
      <c r="J94" s="209">
        <f>'общие характеристики'!J95</f>
        <v>0</v>
      </c>
      <c r="K94" s="209">
        <f>'общие характеристики'!K95</f>
        <v>0</v>
      </c>
      <c r="L94" s="209">
        <f>'общие характеристики'!L95</f>
        <v>0</v>
      </c>
      <c r="M94" s="211">
        <f>'общие характеристики'!M95</f>
        <v>0</v>
      </c>
      <c r="N94" s="211">
        <f>'общие характеристики'!N95</f>
        <v>0</v>
      </c>
      <c r="O94" s="212">
        <f>'общие характеристики'!O95</f>
        <v>0</v>
      </c>
      <c r="P94" s="213">
        <f>'общие характеристики'!P95</f>
        <v>0</v>
      </c>
      <c r="Q94" s="213">
        <f>'общие характеристики'!Q95</f>
        <v>0</v>
      </c>
      <c r="R94" s="214">
        <f>'общие характеристики'!R95</f>
        <v>0</v>
      </c>
      <c r="S94" s="215">
        <f>'общие характеристики'!AM95</f>
        <v>0</v>
      </c>
      <c r="T94" s="210">
        <f>'общие характеристики'!AN95</f>
        <v>0</v>
      </c>
      <c r="U94" s="210">
        <f>'общие характеристики'!AO95</f>
        <v>0</v>
      </c>
      <c r="V94" s="216">
        <f>'общие характеристики'!AP95</f>
        <v>0</v>
      </c>
    </row>
    <row r="95" spans="2:22" s="237" customFormat="1" ht="15">
      <c r="B95" s="154">
        <v>80</v>
      </c>
      <c r="C95" s="209">
        <f>'общие характеристики'!C96</f>
        <v>0</v>
      </c>
      <c r="D95" s="209">
        <f>'общие характеристики'!D96</f>
        <v>0</v>
      </c>
      <c r="E95" s="210">
        <f>'общие характеристики'!E96</f>
        <v>0</v>
      </c>
      <c r="F95" s="209">
        <f>'общие характеристики'!F96</f>
        <v>0</v>
      </c>
      <c r="G95" s="209">
        <f>'общие характеристики'!G96</f>
        <v>0</v>
      </c>
      <c r="H95" s="209">
        <f>'общие характеристики'!H96</f>
        <v>0</v>
      </c>
      <c r="I95" s="209">
        <f>'общие характеристики'!I96</f>
        <v>0</v>
      </c>
      <c r="J95" s="209">
        <f>'общие характеристики'!J96</f>
        <v>0</v>
      </c>
      <c r="K95" s="209">
        <f>'общие характеристики'!K96</f>
        <v>0</v>
      </c>
      <c r="L95" s="209">
        <f>'общие характеристики'!L96</f>
        <v>0</v>
      </c>
      <c r="M95" s="211">
        <f>'общие характеристики'!M96</f>
        <v>0</v>
      </c>
      <c r="N95" s="211">
        <f>'общие характеристики'!N96</f>
        <v>0</v>
      </c>
      <c r="O95" s="212">
        <f>'общие характеристики'!O96</f>
        <v>0</v>
      </c>
      <c r="P95" s="213">
        <f>'общие характеристики'!P96</f>
        <v>0</v>
      </c>
      <c r="Q95" s="213">
        <f>'общие характеристики'!Q96</f>
        <v>0</v>
      </c>
      <c r="R95" s="214">
        <f>'общие характеристики'!R96</f>
        <v>0</v>
      </c>
      <c r="S95" s="215">
        <f>'общие характеристики'!AM96</f>
        <v>0</v>
      </c>
      <c r="T95" s="210">
        <f>'общие характеристики'!AN96</f>
        <v>0</v>
      </c>
      <c r="U95" s="210">
        <f>'общие характеристики'!AO96</f>
        <v>0</v>
      </c>
      <c r="V95" s="216">
        <f>'общие характеристики'!AP96</f>
        <v>0</v>
      </c>
    </row>
    <row r="96" spans="2:22" s="237" customFormat="1" ht="15">
      <c r="B96" s="154">
        <v>81</v>
      </c>
      <c r="C96" s="209">
        <f>'общие характеристики'!C97</f>
        <v>0</v>
      </c>
      <c r="D96" s="209">
        <f>'общие характеристики'!D97</f>
        <v>0</v>
      </c>
      <c r="E96" s="210">
        <f>'общие характеристики'!E97</f>
        <v>0</v>
      </c>
      <c r="F96" s="209">
        <f>'общие характеристики'!F97</f>
        <v>0</v>
      </c>
      <c r="G96" s="209">
        <f>'общие характеристики'!G97</f>
        <v>0</v>
      </c>
      <c r="H96" s="209">
        <f>'общие характеристики'!H97</f>
        <v>0</v>
      </c>
      <c r="I96" s="209">
        <f>'общие характеристики'!I97</f>
        <v>0</v>
      </c>
      <c r="J96" s="209">
        <f>'общие характеристики'!J97</f>
        <v>0</v>
      </c>
      <c r="K96" s="209">
        <f>'общие характеристики'!K97</f>
        <v>0</v>
      </c>
      <c r="L96" s="209">
        <f>'общие характеристики'!L97</f>
        <v>0</v>
      </c>
      <c r="M96" s="211">
        <f>'общие характеристики'!M97</f>
        <v>0</v>
      </c>
      <c r="N96" s="211">
        <f>'общие характеристики'!N97</f>
        <v>0</v>
      </c>
      <c r="O96" s="212">
        <f>'общие характеристики'!O97</f>
        <v>0</v>
      </c>
      <c r="P96" s="213">
        <f>'общие характеристики'!P97</f>
        <v>0</v>
      </c>
      <c r="Q96" s="213">
        <f>'общие характеристики'!Q97</f>
        <v>0</v>
      </c>
      <c r="R96" s="214">
        <f>'общие характеристики'!R97</f>
        <v>0</v>
      </c>
      <c r="S96" s="215">
        <f>'общие характеристики'!AM97</f>
        <v>0</v>
      </c>
      <c r="T96" s="210">
        <f>'общие характеристики'!AN97</f>
        <v>0</v>
      </c>
      <c r="U96" s="210">
        <f>'общие характеристики'!AO97</f>
        <v>0</v>
      </c>
      <c r="V96" s="216">
        <f>'общие характеристики'!AP97</f>
        <v>0</v>
      </c>
    </row>
    <row r="97" spans="2:22" s="237" customFormat="1" ht="15">
      <c r="B97" s="154">
        <v>82</v>
      </c>
      <c r="C97" s="209">
        <f>'общие характеристики'!C98</f>
        <v>0</v>
      </c>
      <c r="D97" s="209">
        <f>'общие характеристики'!D98</f>
        <v>0</v>
      </c>
      <c r="E97" s="210">
        <f>'общие характеристики'!E98</f>
        <v>0</v>
      </c>
      <c r="F97" s="209">
        <f>'общие характеристики'!F98</f>
        <v>0</v>
      </c>
      <c r="G97" s="209">
        <f>'общие характеристики'!G98</f>
        <v>0</v>
      </c>
      <c r="H97" s="209">
        <f>'общие характеристики'!H98</f>
        <v>0</v>
      </c>
      <c r="I97" s="209">
        <f>'общие характеристики'!I98</f>
        <v>0</v>
      </c>
      <c r="J97" s="209">
        <f>'общие характеристики'!J98</f>
        <v>0</v>
      </c>
      <c r="K97" s="209">
        <f>'общие характеристики'!K98</f>
        <v>0</v>
      </c>
      <c r="L97" s="209">
        <f>'общие характеристики'!L98</f>
        <v>0</v>
      </c>
      <c r="M97" s="211">
        <f>'общие характеристики'!M98</f>
        <v>0</v>
      </c>
      <c r="N97" s="211">
        <f>'общие характеристики'!N98</f>
        <v>0</v>
      </c>
      <c r="O97" s="212">
        <f>'общие характеристики'!O98</f>
        <v>0</v>
      </c>
      <c r="P97" s="213">
        <f>'общие характеристики'!P98</f>
        <v>0</v>
      </c>
      <c r="Q97" s="213">
        <f>'общие характеристики'!Q98</f>
        <v>0</v>
      </c>
      <c r="R97" s="214">
        <f>'общие характеристики'!R98</f>
        <v>0</v>
      </c>
      <c r="S97" s="215">
        <f>'общие характеристики'!AM98</f>
        <v>0</v>
      </c>
      <c r="T97" s="210">
        <f>'общие характеристики'!AN98</f>
        <v>0</v>
      </c>
      <c r="U97" s="210">
        <f>'общие характеристики'!AO98</f>
        <v>0</v>
      </c>
      <c r="V97" s="216">
        <f>'общие характеристики'!AP98</f>
        <v>0</v>
      </c>
    </row>
    <row r="98" spans="2:22" s="237" customFormat="1" ht="15">
      <c r="B98" s="154">
        <v>83</v>
      </c>
      <c r="C98" s="209">
        <f>'общие характеристики'!C99</f>
        <v>0</v>
      </c>
      <c r="D98" s="209">
        <f>'общие характеристики'!D99</f>
        <v>0</v>
      </c>
      <c r="E98" s="210">
        <f>'общие характеристики'!E99</f>
        <v>0</v>
      </c>
      <c r="F98" s="209">
        <f>'общие характеристики'!F99</f>
        <v>0</v>
      </c>
      <c r="G98" s="209">
        <f>'общие характеристики'!G99</f>
        <v>0</v>
      </c>
      <c r="H98" s="209">
        <f>'общие характеристики'!H99</f>
        <v>0</v>
      </c>
      <c r="I98" s="209">
        <f>'общие характеристики'!I99</f>
        <v>0</v>
      </c>
      <c r="J98" s="209">
        <f>'общие характеристики'!J99</f>
        <v>0</v>
      </c>
      <c r="K98" s="209">
        <f>'общие характеристики'!K99</f>
        <v>0</v>
      </c>
      <c r="L98" s="209">
        <f>'общие характеристики'!L99</f>
        <v>0</v>
      </c>
      <c r="M98" s="211">
        <f>'общие характеристики'!M99</f>
        <v>0</v>
      </c>
      <c r="N98" s="211">
        <f>'общие характеристики'!N99</f>
        <v>0</v>
      </c>
      <c r="O98" s="212">
        <f>'общие характеристики'!O99</f>
        <v>0</v>
      </c>
      <c r="P98" s="213">
        <f>'общие характеристики'!P99</f>
        <v>0</v>
      </c>
      <c r="Q98" s="213">
        <f>'общие характеристики'!Q99</f>
        <v>0</v>
      </c>
      <c r="R98" s="214">
        <f>'общие характеристики'!R99</f>
        <v>0</v>
      </c>
      <c r="S98" s="215">
        <f>'общие характеристики'!AM99</f>
        <v>0</v>
      </c>
      <c r="T98" s="210">
        <f>'общие характеристики'!AN99</f>
        <v>0</v>
      </c>
      <c r="U98" s="210">
        <f>'общие характеристики'!AO99</f>
        <v>0</v>
      </c>
      <c r="V98" s="216">
        <f>'общие характеристики'!AP99</f>
        <v>0</v>
      </c>
    </row>
    <row r="99" spans="2:22" s="237" customFormat="1" ht="15">
      <c r="B99" s="154">
        <v>84</v>
      </c>
      <c r="C99" s="209">
        <f>'общие характеристики'!C100</f>
        <v>0</v>
      </c>
      <c r="D99" s="209">
        <f>'общие характеристики'!D100</f>
        <v>0</v>
      </c>
      <c r="E99" s="210">
        <f>'общие характеристики'!E100</f>
        <v>0</v>
      </c>
      <c r="F99" s="209">
        <f>'общие характеристики'!F100</f>
        <v>0</v>
      </c>
      <c r="G99" s="209">
        <f>'общие характеристики'!G100</f>
        <v>0</v>
      </c>
      <c r="H99" s="209">
        <f>'общие характеристики'!H100</f>
        <v>0</v>
      </c>
      <c r="I99" s="209">
        <f>'общие характеристики'!I100</f>
        <v>0</v>
      </c>
      <c r="J99" s="209">
        <f>'общие характеристики'!J100</f>
        <v>0</v>
      </c>
      <c r="K99" s="209">
        <f>'общие характеристики'!K100</f>
        <v>0</v>
      </c>
      <c r="L99" s="209">
        <f>'общие характеристики'!L100</f>
        <v>0</v>
      </c>
      <c r="M99" s="211">
        <f>'общие характеристики'!M100</f>
        <v>0</v>
      </c>
      <c r="N99" s="211">
        <f>'общие характеристики'!N100</f>
        <v>0</v>
      </c>
      <c r="O99" s="212">
        <f>'общие характеристики'!O100</f>
        <v>0</v>
      </c>
      <c r="P99" s="213">
        <f>'общие характеристики'!P100</f>
        <v>0</v>
      </c>
      <c r="Q99" s="213">
        <f>'общие характеристики'!Q100</f>
        <v>0</v>
      </c>
      <c r="R99" s="214">
        <f>'общие характеристики'!R100</f>
        <v>0</v>
      </c>
      <c r="S99" s="215">
        <f>'общие характеристики'!AM100</f>
        <v>0</v>
      </c>
      <c r="T99" s="210">
        <f>'общие характеристики'!AN100</f>
        <v>0</v>
      </c>
      <c r="U99" s="210">
        <f>'общие характеристики'!AO100</f>
        <v>0</v>
      </c>
      <c r="V99" s="216">
        <f>'общие характеристики'!AP100</f>
        <v>0</v>
      </c>
    </row>
    <row r="100" spans="2:22" s="237" customFormat="1" ht="15">
      <c r="B100" s="154">
        <v>85</v>
      </c>
      <c r="C100" s="209">
        <f>'общие характеристики'!C101</f>
        <v>0</v>
      </c>
      <c r="D100" s="209">
        <f>'общие характеристики'!D101</f>
        <v>0</v>
      </c>
      <c r="E100" s="210">
        <f>'общие характеристики'!E101</f>
        <v>0</v>
      </c>
      <c r="F100" s="209">
        <f>'общие характеристики'!F101</f>
        <v>0</v>
      </c>
      <c r="G100" s="209">
        <f>'общие характеристики'!G101</f>
        <v>0</v>
      </c>
      <c r="H100" s="209">
        <f>'общие характеристики'!H101</f>
        <v>0</v>
      </c>
      <c r="I100" s="209">
        <f>'общие характеристики'!I101</f>
        <v>0</v>
      </c>
      <c r="J100" s="209">
        <f>'общие характеристики'!J101</f>
        <v>0</v>
      </c>
      <c r="K100" s="209">
        <f>'общие характеристики'!K101</f>
        <v>0</v>
      </c>
      <c r="L100" s="209">
        <f>'общие характеристики'!L101</f>
        <v>0</v>
      </c>
      <c r="M100" s="211">
        <f>'общие характеристики'!M101</f>
        <v>0</v>
      </c>
      <c r="N100" s="211">
        <f>'общие характеристики'!N101</f>
        <v>0</v>
      </c>
      <c r="O100" s="212">
        <f>'общие характеристики'!O101</f>
        <v>0</v>
      </c>
      <c r="P100" s="213">
        <f>'общие характеристики'!P101</f>
        <v>0</v>
      </c>
      <c r="Q100" s="213">
        <f>'общие характеристики'!Q101</f>
        <v>0</v>
      </c>
      <c r="R100" s="214">
        <f>'общие характеристики'!R101</f>
        <v>0</v>
      </c>
      <c r="S100" s="215">
        <f>'общие характеристики'!AM101</f>
        <v>0</v>
      </c>
      <c r="T100" s="210">
        <f>'общие характеристики'!AN101</f>
        <v>0</v>
      </c>
      <c r="U100" s="210">
        <f>'общие характеристики'!AO101</f>
        <v>0</v>
      </c>
      <c r="V100" s="216">
        <f>'общие характеристики'!AP101</f>
        <v>0</v>
      </c>
    </row>
    <row r="101" spans="2:22" s="237" customFormat="1" ht="15">
      <c r="B101" s="154">
        <v>86</v>
      </c>
      <c r="C101" s="209">
        <f>'общие характеристики'!C102</f>
        <v>0</v>
      </c>
      <c r="D101" s="209">
        <f>'общие характеристики'!D102</f>
        <v>0</v>
      </c>
      <c r="E101" s="210">
        <f>'общие характеристики'!E102</f>
        <v>0</v>
      </c>
      <c r="F101" s="209">
        <f>'общие характеристики'!F102</f>
        <v>0</v>
      </c>
      <c r="G101" s="209">
        <f>'общие характеристики'!G102</f>
        <v>0</v>
      </c>
      <c r="H101" s="209">
        <f>'общие характеристики'!H102</f>
        <v>0</v>
      </c>
      <c r="I101" s="209">
        <f>'общие характеристики'!I102</f>
        <v>0</v>
      </c>
      <c r="J101" s="209">
        <f>'общие характеристики'!J102</f>
        <v>0</v>
      </c>
      <c r="K101" s="209">
        <f>'общие характеристики'!K102</f>
        <v>0</v>
      </c>
      <c r="L101" s="209">
        <f>'общие характеристики'!L102</f>
        <v>0</v>
      </c>
      <c r="M101" s="211">
        <f>'общие характеристики'!M102</f>
        <v>0</v>
      </c>
      <c r="N101" s="211">
        <f>'общие характеристики'!N102</f>
        <v>0</v>
      </c>
      <c r="O101" s="212">
        <f>'общие характеристики'!O102</f>
        <v>0</v>
      </c>
      <c r="P101" s="213">
        <f>'общие характеристики'!P102</f>
        <v>0</v>
      </c>
      <c r="Q101" s="213">
        <f>'общие характеристики'!Q102</f>
        <v>0</v>
      </c>
      <c r="R101" s="214">
        <f>'общие характеристики'!R102</f>
        <v>0</v>
      </c>
      <c r="S101" s="215">
        <f>'общие характеристики'!AM102</f>
        <v>0</v>
      </c>
      <c r="T101" s="210">
        <f>'общие характеристики'!AN102</f>
        <v>0</v>
      </c>
      <c r="U101" s="210">
        <f>'общие характеристики'!AO102</f>
        <v>0</v>
      </c>
      <c r="V101" s="216">
        <f>'общие характеристики'!AP102</f>
        <v>0</v>
      </c>
    </row>
    <row r="102" spans="2:22" s="237" customFormat="1" ht="15">
      <c r="B102" s="154">
        <v>87</v>
      </c>
      <c r="C102" s="209">
        <f>'общие характеристики'!C103</f>
        <v>0</v>
      </c>
      <c r="D102" s="209">
        <f>'общие характеристики'!D103</f>
        <v>0</v>
      </c>
      <c r="E102" s="210">
        <f>'общие характеристики'!E103</f>
        <v>0</v>
      </c>
      <c r="F102" s="209">
        <f>'общие характеристики'!F103</f>
        <v>0</v>
      </c>
      <c r="G102" s="209">
        <f>'общие характеристики'!G103</f>
        <v>0</v>
      </c>
      <c r="H102" s="209">
        <f>'общие характеристики'!H103</f>
        <v>0</v>
      </c>
      <c r="I102" s="209">
        <f>'общие характеристики'!I103</f>
        <v>0</v>
      </c>
      <c r="J102" s="209">
        <f>'общие характеристики'!J103</f>
        <v>0</v>
      </c>
      <c r="K102" s="209">
        <f>'общие характеристики'!K103</f>
        <v>0</v>
      </c>
      <c r="L102" s="209">
        <f>'общие характеристики'!L103</f>
        <v>0</v>
      </c>
      <c r="M102" s="211">
        <f>'общие характеристики'!M103</f>
        <v>0</v>
      </c>
      <c r="N102" s="211">
        <f>'общие характеристики'!N103</f>
        <v>0</v>
      </c>
      <c r="O102" s="212">
        <f>'общие характеристики'!O103</f>
        <v>0</v>
      </c>
      <c r="P102" s="213">
        <f>'общие характеристики'!P103</f>
        <v>0</v>
      </c>
      <c r="Q102" s="213">
        <f>'общие характеристики'!Q103</f>
        <v>0</v>
      </c>
      <c r="R102" s="214">
        <f>'общие характеристики'!R103</f>
        <v>0</v>
      </c>
      <c r="S102" s="215">
        <f>'общие характеристики'!AM103</f>
        <v>0</v>
      </c>
      <c r="T102" s="210">
        <f>'общие характеристики'!AN103</f>
        <v>0</v>
      </c>
      <c r="U102" s="210">
        <f>'общие характеристики'!AO103</f>
        <v>0</v>
      </c>
      <c r="V102" s="216">
        <f>'общие характеристики'!AP103</f>
        <v>0</v>
      </c>
    </row>
    <row r="103" spans="2:22" s="237" customFormat="1" ht="15">
      <c r="B103" s="154">
        <v>88</v>
      </c>
      <c r="C103" s="209">
        <f>'общие характеристики'!C104</f>
        <v>0</v>
      </c>
      <c r="D103" s="209">
        <f>'общие характеристики'!D104</f>
        <v>0</v>
      </c>
      <c r="E103" s="210">
        <f>'общие характеристики'!E104</f>
        <v>0</v>
      </c>
      <c r="F103" s="209">
        <f>'общие характеристики'!F104</f>
        <v>0</v>
      </c>
      <c r="G103" s="209">
        <f>'общие характеристики'!G104</f>
        <v>0</v>
      </c>
      <c r="H103" s="209">
        <f>'общие характеристики'!H104</f>
        <v>0</v>
      </c>
      <c r="I103" s="209">
        <f>'общие характеристики'!I104</f>
        <v>0</v>
      </c>
      <c r="J103" s="209">
        <f>'общие характеристики'!J104</f>
        <v>0</v>
      </c>
      <c r="K103" s="209">
        <f>'общие характеристики'!K104</f>
        <v>0</v>
      </c>
      <c r="L103" s="209">
        <f>'общие характеристики'!L104</f>
        <v>0</v>
      </c>
      <c r="M103" s="211">
        <f>'общие характеристики'!M104</f>
        <v>0</v>
      </c>
      <c r="N103" s="211">
        <f>'общие характеристики'!N104</f>
        <v>0</v>
      </c>
      <c r="O103" s="212">
        <f>'общие характеристики'!O104</f>
        <v>0</v>
      </c>
      <c r="P103" s="213">
        <f>'общие характеристики'!P104</f>
        <v>0</v>
      </c>
      <c r="Q103" s="213">
        <f>'общие характеристики'!Q104</f>
        <v>0</v>
      </c>
      <c r="R103" s="214">
        <f>'общие характеристики'!R104</f>
        <v>0</v>
      </c>
      <c r="S103" s="215">
        <f>'общие характеристики'!AM104</f>
        <v>0</v>
      </c>
      <c r="T103" s="210">
        <f>'общие характеристики'!AN104</f>
        <v>0</v>
      </c>
      <c r="U103" s="210">
        <f>'общие характеристики'!AO104</f>
        <v>0</v>
      </c>
      <c r="V103" s="216">
        <f>'общие характеристики'!AP104</f>
        <v>0</v>
      </c>
    </row>
    <row r="104" spans="2:22" s="237" customFormat="1" ht="15">
      <c r="B104" s="154">
        <v>89</v>
      </c>
      <c r="C104" s="209">
        <f>'общие характеристики'!C105</f>
        <v>0</v>
      </c>
      <c r="D104" s="209">
        <f>'общие характеристики'!D105</f>
        <v>0</v>
      </c>
      <c r="E104" s="210">
        <f>'общие характеристики'!E105</f>
        <v>0</v>
      </c>
      <c r="F104" s="209">
        <f>'общие характеристики'!F105</f>
        <v>0</v>
      </c>
      <c r="G104" s="209">
        <f>'общие характеристики'!G105</f>
        <v>0</v>
      </c>
      <c r="H104" s="209">
        <f>'общие характеристики'!H105</f>
        <v>0</v>
      </c>
      <c r="I104" s="209">
        <f>'общие характеристики'!I105</f>
        <v>0</v>
      </c>
      <c r="J104" s="209">
        <f>'общие характеристики'!J105</f>
        <v>0</v>
      </c>
      <c r="K104" s="209">
        <f>'общие характеристики'!K105</f>
        <v>0</v>
      </c>
      <c r="L104" s="209">
        <f>'общие характеристики'!L105</f>
        <v>0</v>
      </c>
      <c r="M104" s="211">
        <f>'общие характеристики'!M105</f>
        <v>0</v>
      </c>
      <c r="N104" s="211">
        <f>'общие характеристики'!N105</f>
        <v>0</v>
      </c>
      <c r="O104" s="212">
        <f>'общие характеристики'!O105</f>
        <v>0</v>
      </c>
      <c r="P104" s="213">
        <f>'общие характеристики'!P105</f>
        <v>0</v>
      </c>
      <c r="Q104" s="213">
        <f>'общие характеристики'!Q105</f>
        <v>0</v>
      </c>
      <c r="R104" s="214">
        <f>'общие характеристики'!R105</f>
        <v>0</v>
      </c>
      <c r="S104" s="215">
        <f>'общие характеристики'!AM105</f>
        <v>0</v>
      </c>
      <c r="T104" s="210">
        <f>'общие характеристики'!AN105</f>
        <v>0</v>
      </c>
      <c r="U104" s="210">
        <f>'общие характеристики'!AO105</f>
        <v>0</v>
      </c>
      <c r="V104" s="216">
        <f>'общие характеристики'!AP105</f>
        <v>0</v>
      </c>
    </row>
    <row r="105" spans="2:22" s="237" customFormat="1" ht="15">
      <c r="B105" s="154">
        <v>90</v>
      </c>
      <c r="C105" s="209">
        <f>'общие характеристики'!C106</f>
        <v>0</v>
      </c>
      <c r="D105" s="209">
        <f>'общие характеристики'!D106</f>
        <v>0</v>
      </c>
      <c r="E105" s="210">
        <f>'общие характеристики'!E106</f>
        <v>0</v>
      </c>
      <c r="F105" s="209">
        <f>'общие характеристики'!F106</f>
        <v>0</v>
      </c>
      <c r="G105" s="209">
        <f>'общие характеристики'!G106</f>
        <v>0</v>
      </c>
      <c r="H105" s="209">
        <f>'общие характеристики'!H106</f>
        <v>0</v>
      </c>
      <c r="I105" s="209">
        <f>'общие характеристики'!I106</f>
        <v>0</v>
      </c>
      <c r="J105" s="209">
        <f>'общие характеристики'!J106</f>
        <v>0</v>
      </c>
      <c r="K105" s="209">
        <f>'общие характеристики'!K106</f>
        <v>0</v>
      </c>
      <c r="L105" s="209">
        <f>'общие характеристики'!L106</f>
        <v>0</v>
      </c>
      <c r="M105" s="211">
        <f>'общие характеристики'!M106</f>
        <v>0</v>
      </c>
      <c r="N105" s="211">
        <f>'общие характеристики'!N106</f>
        <v>0</v>
      </c>
      <c r="O105" s="212">
        <f>'общие характеристики'!O106</f>
        <v>0</v>
      </c>
      <c r="P105" s="213">
        <f>'общие характеристики'!P106</f>
        <v>0</v>
      </c>
      <c r="Q105" s="213">
        <f>'общие характеристики'!Q106</f>
        <v>0</v>
      </c>
      <c r="R105" s="214">
        <f>'общие характеристики'!R106</f>
        <v>0</v>
      </c>
      <c r="S105" s="215">
        <f>'общие характеристики'!AM106</f>
        <v>0</v>
      </c>
      <c r="T105" s="210">
        <f>'общие характеристики'!AN106</f>
        <v>0</v>
      </c>
      <c r="U105" s="210">
        <f>'общие характеристики'!AO106</f>
        <v>0</v>
      </c>
      <c r="V105" s="216">
        <f>'общие характеристики'!AP106</f>
        <v>0</v>
      </c>
    </row>
    <row r="106" spans="2:22" s="237" customFormat="1" ht="15">
      <c r="B106" s="154">
        <v>91</v>
      </c>
      <c r="C106" s="209">
        <f>'общие характеристики'!C107</f>
        <v>0</v>
      </c>
      <c r="D106" s="209">
        <f>'общие характеристики'!D107</f>
        <v>0</v>
      </c>
      <c r="E106" s="210">
        <f>'общие характеристики'!E107</f>
        <v>0</v>
      </c>
      <c r="F106" s="209">
        <f>'общие характеристики'!F107</f>
        <v>0</v>
      </c>
      <c r="G106" s="209">
        <f>'общие характеристики'!G107</f>
        <v>0</v>
      </c>
      <c r="H106" s="209">
        <f>'общие характеристики'!H107</f>
        <v>0</v>
      </c>
      <c r="I106" s="209">
        <f>'общие характеристики'!I107</f>
        <v>0</v>
      </c>
      <c r="J106" s="209">
        <f>'общие характеристики'!J107</f>
        <v>0</v>
      </c>
      <c r="K106" s="209">
        <f>'общие характеристики'!K107</f>
        <v>0</v>
      </c>
      <c r="L106" s="209">
        <f>'общие характеристики'!L107</f>
        <v>0</v>
      </c>
      <c r="M106" s="211">
        <f>'общие характеристики'!M107</f>
        <v>0</v>
      </c>
      <c r="N106" s="211">
        <f>'общие характеристики'!N107</f>
        <v>0</v>
      </c>
      <c r="O106" s="212">
        <f>'общие характеристики'!O107</f>
        <v>0</v>
      </c>
      <c r="P106" s="213">
        <f>'общие характеристики'!P107</f>
        <v>0</v>
      </c>
      <c r="Q106" s="213">
        <f>'общие характеристики'!Q107</f>
        <v>0</v>
      </c>
      <c r="R106" s="214">
        <f>'общие характеристики'!R107</f>
        <v>0</v>
      </c>
      <c r="S106" s="215">
        <f>'общие характеристики'!AM107</f>
        <v>0</v>
      </c>
      <c r="T106" s="210">
        <f>'общие характеристики'!AN107</f>
        <v>0</v>
      </c>
      <c r="U106" s="210">
        <f>'общие характеристики'!AO107</f>
        <v>0</v>
      </c>
      <c r="V106" s="216">
        <f>'общие характеристики'!AP107</f>
        <v>0</v>
      </c>
    </row>
    <row r="107" spans="2:22" s="237" customFormat="1" ht="15">
      <c r="B107" s="154">
        <v>92</v>
      </c>
      <c r="C107" s="209">
        <f>'общие характеристики'!C108</f>
        <v>0</v>
      </c>
      <c r="D107" s="209">
        <f>'общие характеристики'!D108</f>
        <v>0</v>
      </c>
      <c r="E107" s="210">
        <f>'общие характеристики'!E108</f>
        <v>0</v>
      </c>
      <c r="F107" s="209">
        <f>'общие характеристики'!F108</f>
        <v>0</v>
      </c>
      <c r="G107" s="209">
        <f>'общие характеристики'!G108</f>
        <v>0</v>
      </c>
      <c r="H107" s="209">
        <f>'общие характеристики'!H108</f>
        <v>0</v>
      </c>
      <c r="I107" s="209">
        <f>'общие характеристики'!I108</f>
        <v>0</v>
      </c>
      <c r="J107" s="209">
        <f>'общие характеристики'!J108</f>
        <v>0</v>
      </c>
      <c r="K107" s="209">
        <f>'общие характеристики'!K108</f>
        <v>0</v>
      </c>
      <c r="L107" s="209">
        <f>'общие характеристики'!L108</f>
        <v>0</v>
      </c>
      <c r="M107" s="211">
        <f>'общие характеристики'!M108</f>
        <v>0</v>
      </c>
      <c r="N107" s="211">
        <f>'общие характеристики'!N108</f>
        <v>0</v>
      </c>
      <c r="O107" s="212">
        <f>'общие характеристики'!O108</f>
        <v>0</v>
      </c>
      <c r="P107" s="213">
        <f>'общие характеристики'!P108</f>
        <v>0</v>
      </c>
      <c r="Q107" s="213">
        <f>'общие характеристики'!Q108</f>
        <v>0</v>
      </c>
      <c r="R107" s="214">
        <f>'общие характеристики'!R108</f>
        <v>0</v>
      </c>
      <c r="S107" s="215">
        <f>'общие характеристики'!AM108</f>
        <v>0</v>
      </c>
      <c r="T107" s="210">
        <f>'общие характеристики'!AN108</f>
        <v>0</v>
      </c>
      <c r="U107" s="210">
        <f>'общие характеристики'!AO108</f>
        <v>0</v>
      </c>
      <c r="V107" s="216">
        <f>'общие характеристики'!AP108</f>
        <v>0</v>
      </c>
    </row>
    <row r="108" spans="2:22" s="237" customFormat="1" ht="15">
      <c r="B108" s="154">
        <v>93</v>
      </c>
      <c r="C108" s="209">
        <f>'общие характеристики'!C109</f>
        <v>0</v>
      </c>
      <c r="D108" s="209">
        <f>'общие характеристики'!D109</f>
        <v>0</v>
      </c>
      <c r="E108" s="210">
        <f>'общие характеристики'!E109</f>
        <v>0</v>
      </c>
      <c r="F108" s="209">
        <f>'общие характеристики'!F109</f>
        <v>0</v>
      </c>
      <c r="G108" s="209">
        <f>'общие характеристики'!G109</f>
        <v>0</v>
      </c>
      <c r="H108" s="209">
        <f>'общие характеристики'!H109</f>
        <v>0</v>
      </c>
      <c r="I108" s="209">
        <f>'общие характеристики'!I109</f>
        <v>0</v>
      </c>
      <c r="J108" s="209">
        <f>'общие характеристики'!J109</f>
        <v>0</v>
      </c>
      <c r="K108" s="209">
        <f>'общие характеристики'!K109</f>
        <v>0</v>
      </c>
      <c r="L108" s="209">
        <f>'общие характеристики'!L109</f>
        <v>0</v>
      </c>
      <c r="M108" s="211">
        <f>'общие характеристики'!M109</f>
        <v>0</v>
      </c>
      <c r="N108" s="211">
        <f>'общие характеристики'!N109</f>
        <v>0</v>
      </c>
      <c r="O108" s="212">
        <f>'общие характеристики'!O109</f>
        <v>0</v>
      </c>
      <c r="P108" s="213">
        <f>'общие характеристики'!P109</f>
        <v>0</v>
      </c>
      <c r="Q108" s="213">
        <f>'общие характеристики'!Q109</f>
        <v>0</v>
      </c>
      <c r="R108" s="214">
        <f>'общие характеристики'!R109</f>
        <v>0</v>
      </c>
      <c r="S108" s="215">
        <f>'общие характеристики'!AM109</f>
        <v>0</v>
      </c>
      <c r="T108" s="210">
        <f>'общие характеристики'!AN109</f>
        <v>0</v>
      </c>
      <c r="U108" s="210">
        <f>'общие характеристики'!AO109</f>
        <v>0</v>
      </c>
      <c r="V108" s="216">
        <f>'общие характеристики'!AP109</f>
        <v>0</v>
      </c>
    </row>
    <row r="109" spans="2:22" s="237" customFormat="1" ht="15">
      <c r="B109" s="154">
        <v>94</v>
      </c>
      <c r="C109" s="209">
        <f>'общие характеристики'!C110</f>
        <v>0</v>
      </c>
      <c r="D109" s="209">
        <f>'общие характеристики'!D110</f>
        <v>0</v>
      </c>
      <c r="E109" s="210">
        <f>'общие характеристики'!E110</f>
        <v>0</v>
      </c>
      <c r="F109" s="209">
        <f>'общие характеристики'!F110</f>
        <v>0</v>
      </c>
      <c r="G109" s="209">
        <f>'общие характеристики'!G110</f>
        <v>0</v>
      </c>
      <c r="H109" s="209">
        <f>'общие характеристики'!H110</f>
        <v>0</v>
      </c>
      <c r="I109" s="209">
        <f>'общие характеристики'!I110</f>
        <v>0</v>
      </c>
      <c r="J109" s="209">
        <f>'общие характеристики'!J110</f>
        <v>0</v>
      </c>
      <c r="K109" s="209">
        <f>'общие характеристики'!K110</f>
        <v>0</v>
      </c>
      <c r="L109" s="209">
        <f>'общие характеристики'!L110</f>
        <v>0</v>
      </c>
      <c r="M109" s="211">
        <f>'общие характеристики'!M110</f>
        <v>0</v>
      </c>
      <c r="N109" s="211">
        <f>'общие характеристики'!N110</f>
        <v>0</v>
      </c>
      <c r="O109" s="212">
        <f>'общие характеристики'!O110</f>
        <v>0</v>
      </c>
      <c r="P109" s="213">
        <f>'общие характеристики'!P110</f>
        <v>0</v>
      </c>
      <c r="Q109" s="213">
        <f>'общие характеристики'!Q110</f>
        <v>0</v>
      </c>
      <c r="R109" s="214">
        <f>'общие характеристики'!R110</f>
        <v>0</v>
      </c>
      <c r="S109" s="215">
        <f>'общие характеристики'!AM110</f>
        <v>0</v>
      </c>
      <c r="T109" s="210">
        <f>'общие характеристики'!AN110</f>
        <v>0</v>
      </c>
      <c r="U109" s="210">
        <f>'общие характеристики'!AO110</f>
        <v>0</v>
      </c>
      <c r="V109" s="216">
        <f>'общие характеристики'!AP110</f>
        <v>0</v>
      </c>
    </row>
    <row r="110" spans="2:22" s="237" customFormat="1" ht="15">
      <c r="B110" s="154">
        <v>95</v>
      </c>
      <c r="C110" s="209">
        <f>'общие характеристики'!C111</f>
        <v>0</v>
      </c>
      <c r="D110" s="209">
        <f>'общие характеристики'!D111</f>
        <v>0</v>
      </c>
      <c r="E110" s="210">
        <f>'общие характеристики'!E111</f>
        <v>0</v>
      </c>
      <c r="F110" s="209">
        <f>'общие характеристики'!F111</f>
        <v>0</v>
      </c>
      <c r="G110" s="209">
        <f>'общие характеристики'!G111</f>
        <v>0</v>
      </c>
      <c r="H110" s="209">
        <f>'общие характеристики'!H111</f>
        <v>0</v>
      </c>
      <c r="I110" s="209">
        <f>'общие характеристики'!I111</f>
        <v>0</v>
      </c>
      <c r="J110" s="209">
        <f>'общие характеристики'!J111</f>
        <v>0</v>
      </c>
      <c r="K110" s="209">
        <f>'общие характеристики'!K111</f>
        <v>0</v>
      </c>
      <c r="L110" s="209">
        <f>'общие характеристики'!L111</f>
        <v>0</v>
      </c>
      <c r="M110" s="211">
        <f>'общие характеристики'!M111</f>
        <v>0</v>
      </c>
      <c r="N110" s="211">
        <f>'общие характеристики'!N111</f>
        <v>0</v>
      </c>
      <c r="O110" s="212">
        <f>'общие характеристики'!O111</f>
        <v>0</v>
      </c>
      <c r="P110" s="213">
        <f>'общие характеристики'!P111</f>
        <v>0</v>
      </c>
      <c r="Q110" s="213">
        <f>'общие характеристики'!Q111</f>
        <v>0</v>
      </c>
      <c r="R110" s="214">
        <f>'общие характеристики'!R111</f>
        <v>0</v>
      </c>
      <c r="S110" s="215">
        <f>'общие характеристики'!AM111</f>
        <v>0</v>
      </c>
      <c r="T110" s="210">
        <f>'общие характеристики'!AN111</f>
        <v>0</v>
      </c>
      <c r="U110" s="210">
        <f>'общие характеристики'!AO111</f>
        <v>0</v>
      </c>
      <c r="V110" s="216">
        <f>'общие характеристики'!AP111</f>
        <v>0</v>
      </c>
    </row>
    <row r="111" spans="2:22" s="237" customFormat="1" ht="15">
      <c r="B111" s="154">
        <v>96</v>
      </c>
      <c r="C111" s="209">
        <f>'общие характеристики'!C112</f>
        <v>0</v>
      </c>
      <c r="D111" s="209">
        <f>'общие характеристики'!D112</f>
        <v>0</v>
      </c>
      <c r="E111" s="210">
        <f>'общие характеристики'!E112</f>
        <v>0</v>
      </c>
      <c r="F111" s="209">
        <f>'общие характеристики'!F112</f>
        <v>0</v>
      </c>
      <c r="G111" s="209">
        <f>'общие характеристики'!G112</f>
        <v>0</v>
      </c>
      <c r="H111" s="209">
        <f>'общие характеристики'!H112</f>
        <v>0</v>
      </c>
      <c r="I111" s="209">
        <f>'общие характеристики'!I112</f>
        <v>0</v>
      </c>
      <c r="J111" s="209">
        <f>'общие характеристики'!J112</f>
        <v>0</v>
      </c>
      <c r="K111" s="209">
        <f>'общие характеристики'!K112</f>
        <v>0</v>
      </c>
      <c r="L111" s="209">
        <f>'общие характеристики'!L112</f>
        <v>0</v>
      </c>
      <c r="M111" s="211">
        <f>'общие характеристики'!M112</f>
        <v>0</v>
      </c>
      <c r="N111" s="211">
        <f>'общие характеристики'!N112</f>
        <v>0</v>
      </c>
      <c r="O111" s="212">
        <f>'общие характеристики'!O112</f>
        <v>0</v>
      </c>
      <c r="P111" s="213">
        <f>'общие характеристики'!P112</f>
        <v>0</v>
      </c>
      <c r="Q111" s="213">
        <f>'общие характеристики'!Q112</f>
        <v>0</v>
      </c>
      <c r="R111" s="214">
        <f>'общие характеристики'!R112</f>
        <v>0</v>
      </c>
      <c r="S111" s="215">
        <f>'общие характеристики'!AM112</f>
        <v>0</v>
      </c>
      <c r="T111" s="210">
        <f>'общие характеристики'!AN112</f>
        <v>0</v>
      </c>
      <c r="U111" s="210">
        <f>'общие характеристики'!AO112</f>
        <v>0</v>
      </c>
      <c r="V111" s="216">
        <f>'общие характеристики'!AP112</f>
        <v>0</v>
      </c>
    </row>
    <row r="112" spans="2:22" s="237" customFormat="1" ht="15">
      <c r="B112" s="154">
        <v>97</v>
      </c>
      <c r="C112" s="209">
        <f>'общие характеристики'!C113</f>
        <v>0</v>
      </c>
      <c r="D112" s="209">
        <f>'общие характеристики'!D113</f>
        <v>0</v>
      </c>
      <c r="E112" s="210">
        <f>'общие характеристики'!E113</f>
        <v>0</v>
      </c>
      <c r="F112" s="209">
        <f>'общие характеристики'!F113</f>
        <v>0</v>
      </c>
      <c r="G112" s="209">
        <f>'общие характеристики'!G113</f>
        <v>0</v>
      </c>
      <c r="H112" s="209">
        <f>'общие характеристики'!H113</f>
        <v>0</v>
      </c>
      <c r="I112" s="209">
        <f>'общие характеристики'!I113</f>
        <v>0</v>
      </c>
      <c r="J112" s="209">
        <f>'общие характеристики'!J113</f>
        <v>0</v>
      </c>
      <c r="K112" s="209">
        <f>'общие характеристики'!K113</f>
        <v>0</v>
      </c>
      <c r="L112" s="209">
        <f>'общие характеристики'!L113</f>
        <v>0</v>
      </c>
      <c r="M112" s="211">
        <f>'общие характеристики'!M113</f>
        <v>0</v>
      </c>
      <c r="N112" s="211">
        <f>'общие характеристики'!N113</f>
        <v>0</v>
      </c>
      <c r="O112" s="212">
        <f>'общие характеристики'!O113</f>
        <v>0</v>
      </c>
      <c r="P112" s="213">
        <f>'общие характеристики'!P113</f>
        <v>0</v>
      </c>
      <c r="Q112" s="213">
        <f>'общие характеристики'!Q113</f>
        <v>0</v>
      </c>
      <c r="R112" s="214">
        <f>'общие характеристики'!R113</f>
        <v>0</v>
      </c>
      <c r="S112" s="215">
        <f>'общие характеристики'!AM113</f>
        <v>0</v>
      </c>
      <c r="T112" s="210">
        <f>'общие характеристики'!AN113</f>
        <v>0</v>
      </c>
      <c r="U112" s="210">
        <f>'общие характеристики'!AO113</f>
        <v>0</v>
      </c>
      <c r="V112" s="216">
        <f>'общие характеристики'!AP113</f>
        <v>0</v>
      </c>
    </row>
    <row r="113" spans="2:22" s="237" customFormat="1" ht="15">
      <c r="B113" s="154">
        <v>98</v>
      </c>
      <c r="C113" s="209">
        <f>'общие характеристики'!C114</f>
        <v>0</v>
      </c>
      <c r="D113" s="209">
        <f>'общие характеристики'!D114</f>
        <v>0</v>
      </c>
      <c r="E113" s="210">
        <f>'общие характеристики'!E114</f>
        <v>0</v>
      </c>
      <c r="F113" s="209">
        <f>'общие характеристики'!F114</f>
        <v>0</v>
      </c>
      <c r="G113" s="209">
        <f>'общие характеристики'!G114</f>
        <v>0</v>
      </c>
      <c r="H113" s="209">
        <f>'общие характеристики'!H114</f>
        <v>0</v>
      </c>
      <c r="I113" s="209">
        <f>'общие характеристики'!I114</f>
        <v>0</v>
      </c>
      <c r="J113" s="209">
        <f>'общие характеристики'!J114</f>
        <v>0</v>
      </c>
      <c r="K113" s="209">
        <f>'общие характеристики'!K114</f>
        <v>0</v>
      </c>
      <c r="L113" s="209">
        <f>'общие характеристики'!L114</f>
        <v>0</v>
      </c>
      <c r="M113" s="211">
        <f>'общие характеристики'!M114</f>
        <v>0</v>
      </c>
      <c r="N113" s="211">
        <f>'общие характеристики'!N114</f>
        <v>0</v>
      </c>
      <c r="O113" s="212">
        <f>'общие характеристики'!O114</f>
        <v>0</v>
      </c>
      <c r="P113" s="213">
        <f>'общие характеристики'!P114</f>
        <v>0</v>
      </c>
      <c r="Q113" s="213">
        <f>'общие характеристики'!Q114</f>
        <v>0</v>
      </c>
      <c r="R113" s="214">
        <f>'общие характеристики'!R114</f>
        <v>0</v>
      </c>
      <c r="S113" s="215">
        <f>'общие характеристики'!AM114</f>
        <v>0</v>
      </c>
      <c r="T113" s="210">
        <f>'общие характеристики'!AN114</f>
        <v>0</v>
      </c>
      <c r="U113" s="210">
        <f>'общие характеристики'!AO114</f>
        <v>0</v>
      </c>
      <c r="V113" s="216">
        <f>'общие характеристики'!AP114</f>
        <v>0</v>
      </c>
    </row>
    <row r="114" spans="2:22" s="237" customFormat="1" ht="15">
      <c r="B114" s="154">
        <v>99</v>
      </c>
      <c r="C114" s="209">
        <f>'общие характеристики'!C115</f>
        <v>0</v>
      </c>
      <c r="D114" s="209">
        <f>'общие характеристики'!D115</f>
        <v>0</v>
      </c>
      <c r="E114" s="210">
        <f>'общие характеристики'!E115</f>
        <v>0</v>
      </c>
      <c r="F114" s="209">
        <f>'общие характеристики'!F115</f>
        <v>0</v>
      </c>
      <c r="G114" s="209">
        <f>'общие характеристики'!G115</f>
        <v>0</v>
      </c>
      <c r="H114" s="209">
        <f>'общие характеристики'!H115</f>
        <v>0</v>
      </c>
      <c r="I114" s="209">
        <f>'общие характеристики'!I115</f>
        <v>0</v>
      </c>
      <c r="J114" s="209">
        <f>'общие характеристики'!J115</f>
        <v>0</v>
      </c>
      <c r="K114" s="209">
        <f>'общие характеристики'!K115</f>
        <v>0</v>
      </c>
      <c r="L114" s="209">
        <f>'общие характеристики'!L115</f>
        <v>0</v>
      </c>
      <c r="M114" s="211">
        <f>'общие характеристики'!M115</f>
        <v>0</v>
      </c>
      <c r="N114" s="211">
        <f>'общие характеристики'!N115</f>
        <v>0</v>
      </c>
      <c r="O114" s="212">
        <f>'общие характеристики'!O115</f>
        <v>0</v>
      </c>
      <c r="P114" s="213">
        <f>'общие характеристики'!P115</f>
        <v>0</v>
      </c>
      <c r="Q114" s="213">
        <f>'общие характеристики'!Q115</f>
        <v>0</v>
      </c>
      <c r="R114" s="214">
        <f>'общие характеристики'!R115</f>
        <v>0</v>
      </c>
      <c r="S114" s="215">
        <f>'общие характеристики'!AM115</f>
        <v>0</v>
      </c>
      <c r="T114" s="210">
        <f>'общие характеристики'!AN115</f>
        <v>0</v>
      </c>
      <c r="U114" s="210">
        <f>'общие характеристики'!AO115</f>
        <v>0</v>
      </c>
      <c r="V114" s="216">
        <f>'общие характеристики'!AP115</f>
        <v>0</v>
      </c>
    </row>
    <row r="115" spans="2:22" s="237" customFormat="1" ht="15">
      <c r="B115" s="154">
        <v>100</v>
      </c>
      <c r="C115" s="209">
        <f>'общие характеристики'!C116</f>
        <v>0</v>
      </c>
      <c r="D115" s="209">
        <f>'общие характеристики'!D116</f>
        <v>0</v>
      </c>
      <c r="E115" s="210">
        <f>'общие характеристики'!E116</f>
        <v>0</v>
      </c>
      <c r="F115" s="209">
        <f>'общие характеристики'!F116</f>
        <v>0</v>
      </c>
      <c r="G115" s="209">
        <f>'общие характеристики'!G116</f>
        <v>0</v>
      </c>
      <c r="H115" s="209">
        <f>'общие характеристики'!H116</f>
        <v>0</v>
      </c>
      <c r="I115" s="209">
        <f>'общие характеристики'!I116</f>
        <v>0</v>
      </c>
      <c r="J115" s="209">
        <f>'общие характеристики'!J116</f>
        <v>0</v>
      </c>
      <c r="K115" s="209">
        <f>'общие характеристики'!K116</f>
        <v>0</v>
      </c>
      <c r="L115" s="209">
        <f>'общие характеристики'!L116</f>
        <v>0</v>
      </c>
      <c r="M115" s="211">
        <f>'общие характеристики'!M116</f>
        <v>0</v>
      </c>
      <c r="N115" s="211">
        <f>'общие характеристики'!N116</f>
        <v>0</v>
      </c>
      <c r="O115" s="212">
        <f>'общие характеристики'!O116</f>
        <v>0</v>
      </c>
      <c r="P115" s="213">
        <f>'общие характеристики'!P116</f>
        <v>0</v>
      </c>
      <c r="Q115" s="213">
        <f>'общие характеристики'!Q116</f>
        <v>0</v>
      </c>
      <c r="R115" s="214">
        <f>'общие характеристики'!R116</f>
        <v>0</v>
      </c>
      <c r="S115" s="215">
        <f>'общие характеристики'!AM116</f>
        <v>0</v>
      </c>
      <c r="T115" s="210">
        <f>'общие характеристики'!AN116</f>
        <v>0</v>
      </c>
      <c r="U115" s="210">
        <f>'общие характеристики'!AO116</f>
        <v>0</v>
      </c>
      <c r="V115" s="216">
        <f>'общие характеристики'!AP116</f>
        <v>0</v>
      </c>
    </row>
  </sheetData>
  <sheetProtection password="CC96" sheet="1" objects="1" scenarios="1" formatRows="0" selectLockedCells="1"/>
  <mergeCells count="29">
    <mergeCell ref="B5:D5"/>
    <mergeCell ref="F5:I5"/>
    <mergeCell ref="U12:U13"/>
    <mergeCell ref="V12:V13"/>
    <mergeCell ref="B2:K2"/>
    <mergeCell ref="B3:L3"/>
    <mergeCell ref="B4:K4"/>
    <mergeCell ref="S9:V9"/>
    <mergeCell ref="S11:V11"/>
    <mergeCell ref="S12:S13"/>
    <mergeCell ref="T12:T13"/>
    <mergeCell ref="N11:N12"/>
    <mergeCell ref="O11:O13"/>
    <mergeCell ref="P11:P13"/>
    <mergeCell ref="Q11:Q13"/>
    <mergeCell ref="R11:R13"/>
    <mergeCell ref="B9:R9"/>
    <mergeCell ref="B11:B13"/>
    <mergeCell ref="C11:C13"/>
    <mergeCell ref="D11:D13"/>
    <mergeCell ref="E11:E13"/>
    <mergeCell ref="F11:F13"/>
    <mergeCell ref="G11:G13"/>
    <mergeCell ref="I11:I13"/>
    <mergeCell ref="J11:J13"/>
    <mergeCell ref="K11:K13"/>
    <mergeCell ref="L11:L13"/>
    <mergeCell ref="M11:M12"/>
    <mergeCell ref="H11:H13"/>
  </mergeCells>
  <conditionalFormatting sqref="C16:C74 K16:L74">
    <cfRule type="cellIs" priority="21" dxfId="3" operator="equal">
      <formula>"грунт"</formula>
    </cfRule>
  </conditionalFormatting>
  <conditionalFormatting sqref="S16:V74">
    <cfRule type="containsText" priority="17" dxfId="2" operator="containsText" text="превышают">
      <formula>NOT(ISERROR(SEARCH("превышают",S16)))</formula>
    </cfRule>
  </conditionalFormatting>
  <conditionalFormatting sqref="C75:C115 K75:L115">
    <cfRule type="cellIs" priority="4" dxfId="3" operator="equal">
      <formula>"грунт"</formula>
    </cfRule>
  </conditionalFormatting>
  <conditionalFormatting sqref="S75:V115">
    <cfRule type="containsText" priority="3" dxfId="2" operator="containsText" text="превышают">
      <formula>NOT(ISERROR(SEARCH("превышают",S75)))</formula>
    </cfRule>
  </conditionalFormatting>
  <dataValidations count="1">
    <dataValidation type="list" allowBlank="1" showInputMessage="1" showErrorMessage="1" sqref="C16:V115">
      <formula1>филиал</formula1>
    </dataValidation>
  </dataValidations>
  <printOptions/>
  <pageMargins left="0.7" right="0.7" top="0.75" bottom="0.75" header="0.3" footer="0.3"/>
  <pageSetup horizontalDpi="600" verticalDpi="600" orientation="portrait" r:id="rId1"/>
  <ignoredErrors>
    <ignoredError sqref="I16:V21 C16:G115 I23:V115 I22 K22:V2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6"/>
  <sheetViews>
    <sheetView zoomScale="85" zoomScaleNormal="85" workbookViewId="0" topLeftCell="A1">
      <selection activeCell="H6" sqref="H6"/>
    </sheetView>
  </sheetViews>
  <sheetFormatPr defaultColWidth="9.140625" defaultRowHeight="15"/>
  <cols>
    <col min="1" max="1" width="6.00390625" style="13" customWidth="1"/>
    <col min="2" max="2" width="9.140625" style="13" customWidth="1"/>
    <col min="3" max="3" width="26.00390625" style="13" customWidth="1"/>
    <col min="4" max="4" width="25.421875" style="13" customWidth="1"/>
    <col min="5" max="8" width="21.8515625" style="13" customWidth="1"/>
    <col min="9" max="9" width="27.00390625" style="13" customWidth="1"/>
    <col min="10" max="16384" width="9.140625" style="13" customWidth="1"/>
  </cols>
  <sheetData>
    <row r="1" ht="15.75" thickBot="1"/>
    <row r="2" spans="2:8" ht="15">
      <c r="B2" s="415" t="s">
        <v>162</v>
      </c>
      <c r="C2" s="416"/>
      <c r="D2" s="416"/>
      <c r="E2" s="416"/>
      <c r="F2" s="416"/>
      <c r="G2" s="416"/>
      <c r="H2" s="417"/>
    </row>
    <row r="3" spans="2:8" ht="15.75" thickBot="1">
      <c r="B3" s="418"/>
      <c r="C3" s="419"/>
      <c r="D3" s="419"/>
      <c r="E3" s="419"/>
      <c r="F3" s="419"/>
      <c r="G3" s="419"/>
      <c r="H3" s="420"/>
    </row>
    <row r="4" spans="5:9" ht="15.75" thickBot="1">
      <c r="E4" s="191">
        <f aca="true" t="shared" si="0" ref="E4:G4">SUM(E7:E106)-E6</f>
        <v>0</v>
      </c>
      <c r="F4" s="191">
        <f t="shared" si="0"/>
        <v>0</v>
      </c>
      <c r="G4" s="191">
        <f t="shared" si="0"/>
        <v>0</v>
      </c>
      <c r="H4" s="191">
        <f>SUM(H7:H106)-H6</f>
        <v>0</v>
      </c>
      <c r="I4" s="195" t="s">
        <v>163</v>
      </c>
    </row>
    <row r="5" spans="2:9" ht="33.75" customHeight="1" thickBot="1">
      <c r="B5" s="196" t="s">
        <v>2</v>
      </c>
      <c r="C5" s="197" t="s">
        <v>164</v>
      </c>
      <c r="D5" s="197" t="s">
        <v>119</v>
      </c>
      <c r="E5" s="197" t="s">
        <v>165</v>
      </c>
      <c r="F5" s="197" t="s">
        <v>166</v>
      </c>
      <c r="G5" s="197" t="s">
        <v>167</v>
      </c>
      <c r="H5" s="198" t="s">
        <v>168</v>
      </c>
      <c r="I5" s="195"/>
    </row>
    <row r="6" spans="2:8" ht="16.5" thickBot="1">
      <c r="B6" s="412" t="s">
        <v>155</v>
      </c>
      <c r="C6" s="413"/>
      <c r="D6" s="414"/>
      <c r="E6" s="192">
        <v>1</v>
      </c>
      <c r="F6" s="192">
        <f>ROUND(H6/1.18,2)</f>
        <v>0</v>
      </c>
      <c r="G6" s="193">
        <f>ROUND(F6*0.18,2)</f>
        <v>0</v>
      </c>
      <c r="H6" s="194"/>
    </row>
    <row r="7" spans="2:8" ht="15">
      <c r="B7" s="199" t="str">
        <f>'общие характеристики'!C17</f>
        <v>ЕФ</v>
      </c>
      <c r="C7" s="199" t="str">
        <f>'общие характеристики'!D17</f>
        <v>АТС - 485</v>
      </c>
      <c r="D7" s="199" t="str">
        <f>'общие характеристики'!E17</f>
        <v>2243852; 2248862;2237227</v>
      </c>
      <c r="E7" s="190">
        <f>IF('общие характеристики'!AI17&gt;0,'общие характеристики'!AI17/'общие характеристики'!$AI$16,0)</f>
        <v>0.0555231619307416</v>
      </c>
      <c r="F7" s="190">
        <f>ROUND(E7*$F$6,2)</f>
        <v>0</v>
      </c>
      <c r="G7" s="190">
        <f>ROUND(F7*0.18,2)</f>
        <v>0</v>
      </c>
      <c r="H7" s="190">
        <f>F7+G7</f>
        <v>0</v>
      </c>
    </row>
    <row r="8" spans="2:8" ht="15">
      <c r="B8" s="200" t="str">
        <f>'общие характеристики'!C18</f>
        <v>ЕФ</v>
      </c>
      <c r="C8" s="200" t="str">
        <f>'общие характеристики'!D18</f>
        <v>АТС-480</v>
      </c>
      <c r="D8" s="200" t="str">
        <f>'общие характеристики'!E18</f>
        <v>2233824;2252545</v>
      </c>
      <c r="E8" s="189">
        <f>IF('общие характеристики'!AI18&gt;0,'общие характеристики'!AI18/'общие характеристики'!$AI$16,0)</f>
        <v>0.0555231619307416</v>
      </c>
      <c r="F8" s="189">
        <f aca="true" t="shared" si="1" ref="F8:F71">ROUND(E8*$F$6,2)</f>
        <v>0</v>
      </c>
      <c r="G8" s="189">
        <f aca="true" t="shared" si="2" ref="G8:G71">ROUND(F8*0.18,2)</f>
        <v>0</v>
      </c>
      <c r="H8" s="189">
        <f aca="true" t="shared" si="3" ref="H8:H71">F8+G8</f>
        <v>0</v>
      </c>
    </row>
    <row r="9" spans="2:8" ht="15">
      <c r="B9" s="200" t="str">
        <f>'общие характеристики'!C19</f>
        <v>ЕФ</v>
      </c>
      <c r="C9" s="200" t="str">
        <f>'общие характеристики'!D19</f>
        <v>АТС-481</v>
      </c>
      <c r="D9" s="200" t="str">
        <f>'общие характеристики'!E19</f>
        <v>2231285;2222476;2217754;2244169</v>
      </c>
      <c r="E9" s="189">
        <f>IF('общие характеристики'!AI19&gt;0,'общие характеристики'!AI19/'общие характеристики'!$AI$16,0)</f>
        <v>0.17009346687018617</v>
      </c>
      <c r="F9" s="189">
        <f t="shared" si="1"/>
        <v>0</v>
      </c>
      <c r="G9" s="189">
        <f t="shared" si="2"/>
        <v>0</v>
      </c>
      <c r="H9" s="189">
        <f t="shared" si="3"/>
        <v>0</v>
      </c>
    </row>
    <row r="10" spans="2:8" ht="15">
      <c r="B10" s="200" t="str">
        <f>'общие характеристики'!C20</f>
        <v>ЕФ</v>
      </c>
      <c r="C10" s="200" t="str">
        <f>'общие характеристики'!D20</f>
        <v>АТС-483</v>
      </c>
      <c r="D10" s="200" t="str">
        <f>'общие характеристики'!E20</f>
        <v>2227882;2231898</v>
      </c>
      <c r="E10" s="189">
        <f>IF('общие характеристики'!AI20&gt;0,'общие характеристики'!AI20/'общие характеристики'!$AI$16,0)</f>
        <v>0.32322001453452576</v>
      </c>
      <c r="F10" s="189">
        <f t="shared" si="1"/>
        <v>0</v>
      </c>
      <c r="G10" s="189">
        <f t="shared" si="2"/>
        <v>0</v>
      </c>
      <c r="H10" s="189">
        <f t="shared" si="3"/>
        <v>0</v>
      </c>
    </row>
    <row r="11" spans="2:8" ht="15">
      <c r="B11" s="200" t="str">
        <f>'общие характеристики'!C21</f>
        <v>ЕФ</v>
      </c>
      <c r="C11" s="200" t="str">
        <f>'общие характеристики'!D21</f>
        <v>АТС-75 АТСК 50/200 Заря</v>
      </c>
      <c r="D11" s="200" t="str">
        <f>'общие характеристики'!E21</f>
        <v>2235728</v>
      </c>
      <c r="E11" s="189">
        <f>IF('общие характеристики'!AI21&gt;0,'общие характеристики'!AI21/'общие характеристики'!$AI$16,0)</f>
        <v>0.0009497725480619274</v>
      </c>
      <c r="F11" s="189">
        <f t="shared" si="1"/>
        <v>0</v>
      </c>
      <c r="G11" s="189">
        <f t="shared" si="2"/>
        <v>0</v>
      </c>
      <c r="H11" s="189">
        <f t="shared" si="3"/>
        <v>0</v>
      </c>
    </row>
    <row r="12" spans="2:8" ht="15">
      <c r="B12" s="200" t="str">
        <f>'общие характеристики'!C22</f>
        <v>ЕФ</v>
      </c>
      <c r="C12" s="200" t="str">
        <f>'общие характеристики'!D22</f>
        <v>АТС-75 дооборудование АТСК 50/200</v>
      </c>
      <c r="D12" s="200" t="str">
        <f>'общие характеристики'!E22</f>
        <v>2236920</v>
      </c>
      <c r="E12" s="189">
        <f>IF('общие характеристики'!AI22&gt;0,'общие характеристики'!AI22/'общие характеристики'!$AI$16,0)</f>
        <v>0.000399952281958938</v>
      </c>
      <c r="F12" s="189">
        <f t="shared" si="1"/>
        <v>0</v>
      </c>
      <c r="G12" s="189">
        <f t="shared" si="2"/>
        <v>0</v>
      </c>
      <c r="H12" s="189">
        <f t="shared" si="3"/>
        <v>0</v>
      </c>
    </row>
    <row r="13" spans="2:8" ht="15">
      <c r="B13" s="200" t="str">
        <f>'общие характеристики'!C23</f>
        <v>ЕФ</v>
      </c>
      <c r="C13" s="200" t="str">
        <f>'общие характеристики'!D23</f>
        <v>АТС-47</v>
      </c>
      <c r="D13" s="200" t="str">
        <f>'общие характеристики'!E23</f>
        <v>2248466</v>
      </c>
      <c r="E13" s="189">
        <f>IF('общие характеристики'!AI23&gt;0,'общие характеристики'!AI23/'общие характеристики'!$AI$16,0)</f>
        <v>0.024608922281113384</v>
      </c>
      <c r="F13" s="189">
        <f t="shared" si="1"/>
        <v>0</v>
      </c>
      <c r="G13" s="189">
        <f t="shared" si="2"/>
        <v>0</v>
      </c>
      <c r="H13" s="189">
        <f t="shared" si="3"/>
        <v>0</v>
      </c>
    </row>
    <row r="14" spans="2:8" ht="15">
      <c r="B14" s="200" t="str">
        <f>'общие характеристики'!C24</f>
        <v>ЕФ</v>
      </c>
      <c r="C14" s="200" t="str">
        <f>'общие характеристики'!D24</f>
        <v>АТС-266</v>
      </c>
      <c r="D14" s="200" t="str">
        <f>'общие характеристики'!E24</f>
        <v>2238037,2269234</v>
      </c>
      <c r="E14" s="189">
        <f>IF('общие характеристики'!AI24&gt;0,'общие характеристики'!AI24/'общие характеристики'!$AI$16,0)</f>
        <v>0.058424284924647914</v>
      </c>
      <c r="F14" s="189">
        <f t="shared" si="1"/>
        <v>0</v>
      </c>
      <c r="G14" s="189">
        <f t="shared" si="2"/>
        <v>0</v>
      </c>
      <c r="H14" s="189">
        <f t="shared" si="3"/>
        <v>0</v>
      </c>
    </row>
    <row r="15" spans="2:8" ht="15">
      <c r="B15" s="200" t="str">
        <f>'общие характеристики'!C25</f>
        <v>ЕФ</v>
      </c>
      <c r="C15" s="200" t="str">
        <f>'общие характеристики'!D25</f>
        <v>АТС-9314</v>
      </c>
      <c r="D15" s="200">
        <f>'общие характеристики'!E25</f>
        <v>2224854</v>
      </c>
      <c r="E15" s="189">
        <f>IF('общие характеристики'!AI25&gt;0,'общие характеристики'!AI25/'общие характеристики'!$AI$16,0)</f>
        <v>0.10334010837126696</v>
      </c>
      <c r="F15" s="189">
        <f t="shared" si="1"/>
        <v>0</v>
      </c>
      <c r="G15" s="189">
        <f t="shared" si="2"/>
        <v>0</v>
      </c>
      <c r="H15" s="189">
        <f t="shared" si="3"/>
        <v>0</v>
      </c>
    </row>
    <row r="16" spans="2:8" ht="15">
      <c r="B16" s="200" t="str">
        <f>'общие характеристики'!C26</f>
        <v>ЕФ</v>
      </c>
      <c r="C16" s="200" t="str">
        <f>'общие характеристики'!D26</f>
        <v>АТС 9380</v>
      </c>
      <c r="D16" s="200">
        <f>'общие характеристики'!E26</f>
        <v>2231928</v>
      </c>
      <c r="E16" s="189">
        <f>IF('общие характеристики'!AI26&gt;0,'общие характеристики'!AI26/'общие характеристики'!$AI$16,0)</f>
        <v>0.10334010837126696</v>
      </c>
      <c r="F16" s="189">
        <f t="shared" si="1"/>
        <v>0</v>
      </c>
      <c r="G16" s="189">
        <f t="shared" si="2"/>
        <v>0</v>
      </c>
      <c r="H16" s="189">
        <f t="shared" si="3"/>
        <v>0</v>
      </c>
    </row>
    <row r="17" spans="2:8" ht="15">
      <c r="B17" s="200" t="str">
        <f>'общие характеристики'!C27</f>
        <v>ЕФ</v>
      </c>
      <c r="C17" s="200" t="str">
        <f>'общие характеристики'!D27</f>
        <v>Вынос  АТС-25</v>
      </c>
      <c r="D17" s="200" t="str">
        <f>'общие характеристики'!E27</f>
        <v>2230048</v>
      </c>
      <c r="E17" s="189">
        <f>IF('общие характеристики'!AI27&gt;0,'общие характеристики'!AI27/'общие характеристики'!$AI$16,0)</f>
        <v>0.1045770459554887</v>
      </c>
      <c r="F17" s="189">
        <f t="shared" si="1"/>
        <v>0</v>
      </c>
      <c r="G17" s="189">
        <f t="shared" si="2"/>
        <v>0</v>
      </c>
      <c r="H17" s="189">
        <f t="shared" si="3"/>
        <v>0</v>
      </c>
    </row>
    <row r="18" spans="2:8" ht="15">
      <c r="B18" s="200">
        <f>'общие характеристики'!C28</f>
        <v>0</v>
      </c>
      <c r="C18" s="200">
        <f>'общие характеристики'!D28</f>
        <v>0</v>
      </c>
      <c r="D18" s="200">
        <f>'общие характеристики'!E28</f>
        <v>0</v>
      </c>
      <c r="E18" s="189">
        <f>IF('общие характеристики'!AI28&gt;0,'общие характеристики'!AI28/'общие характеристики'!$AI$16,0)</f>
        <v>0</v>
      </c>
      <c r="F18" s="189">
        <f t="shared" si="1"/>
        <v>0</v>
      </c>
      <c r="G18" s="189">
        <f t="shared" si="2"/>
        <v>0</v>
      </c>
      <c r="H18" s="189">
        <f t="shared" si="3"/>
        <v>0</v>
      </c>
    </row>
    <row r="19" spans="2:8" ht="15">
      <c r="B19" s="200">
        <f>'общие характеристики'!C29</f>
        <v>0</v>
      </c>
      <c r="C19" s="200">
        <f>'общие характеристики'!D29</f>
        <v>0</v>
      </c>
      <c r="D19" s="200">
        <f>'общие характеристики'!E29</f>
        <v>0</v>
      </c>
      <c r="E19" s="189">
        <f>IF('общие характеристики'!AI29&gt;0,'общие характеристики'!AI29/'общие характеристики'!$AI$16,0)</f>
        <v>0</v>
      </c>
      <c r="F19" s="189">
        <f t="shared" si="1"/>
        <v>0</v>
      </c>
      <c r="G19" s="189">
        <f t="shared" si="2"/>
        <v>0</v>
      </c>
      <c r="H19" s="189">
        <f t="shared" si="3"/>
        <v>0</v>
      </c>
    </row>
    <row r="20" spans="2:8" ht="15">
      <c r="B20" s="200">
        <f>'общие характеристики'!C30</f>
        <v>0</v>
      </c>
      <c r="C20" s="200">
        <f>'общие характеристики'!D30</f>
        <v>0</v>
      </c>
      <c r="D20" s="200">
        <f>'общие характеристики'!E30</f>
        <v>0</v>
      </c>
      <c r="E20" s="189">
        <f>IF('общие характеристики'!AI30&gt;0,'общие характеристики'!AI30/'общие характеристики'!$AI$16,0)</f>
        <v>0</v>
      </c>
      <c r="F20" s="189">
        <f t="shared" si="1"/>
        <v>0</v>
      </c>
      <c r="G20" s="189">
        <f t="shared" si="2"/>
        <v>0</v>
      </c>
      <c r="H20" s="189">
        <f t="shared" si="3"/>
        <v>0</v>
      </c>
    </row>
    <row r="21" spans="2:8" ht="15">
      <c r="B21" s="200">
        <f>'общие характеристики'!C31</f>
        <v>0</v>
      </c>
      <c r="C21" s="200">
        <f>'общие характеристики'!D31</f>
        <v>0</v>
      </c>
      <c r="D21" s="200">
        <f>'общие характеристики'!E31</f>
        <v>0</v>
      </c>
      <c r="E21" s="189">
        <f>IF('общие характеристики'!AI31&gt;0,'общие характеристики'!AI31/'общие характеристики'!$AI$16,0)</f>
        <v>0</v>
      </c>
      <c r="F21" s="189">
        <f t="shared" si="1"/>
        <v>0</v>
      </c>
      <c r="G21" s="189">
        <f t="shared" si="2"/>
        <v>0</v>
      </c>
      <c r="H21" s="189">
        <f t="shared" si="3"/>
        <v>0</v>
      </c>
    </row>
    <row r="22" spans="2:8" ht="15">
      <c r="B22" s="200">
        <f>'общие характеристики'!C32</f>
        <v>0</v>
      </c>
      <c r="C22" s="200">
        <f>'общие характеристики'!D32</f>
        <v>0</v>
      </c>
      <c r="D22" s="200">
        <f>'общие характеристики'!E32</f>
        <v>0</v>
      </c>
      <c r="E22" s="189">
        <f>IF('общие характеристики'!AI32&gt;0,'общие характеристики'!AI32/'общие характеристики'!$AI$16,0)</f>
        <v>0</v>
      </c>
      <c r="F22" s="189">
        <f t="shared" si="1"/>
        <v>0</v>
      </c>
      <c r="G22" s="189">
        <f t="shared" si="2"/>
        <v>0</v>
      </c>
      <c r="H22" s="189">
        <f t="shared" si="3"/>
        <v>0</v>
      </c>
    </row>
    <row r="23" spans="2:8" ht="15">
      <c r="B23" s="200">
        <f>'общие характеристики'!C33</f>
        <v>0</v>
      </c>
      <c r="C23" s="200">
        <f>'общие характеристики'!D33</f>
        <v>0</v>
      </c>
      <c r="D23" s="200">
        <f>'общие характеристики'!E33</f>
        <v>0</v>
      </c>
      <c r="E23" s="189">
        <f>IF('общие характеристики'!AI33&gt;0,'общие характеристики'!AI33/'общие характеристики'!$AI$16,0)</f>
        <v>0</v>
      </c>
      <c r="F23" s="189">
        <f t="shared" si="1"/>
        <v>0</v>
      </c>
      <c r="G23" s="189">
        <f t="shared" si="2"/>
        <v>0</v>
      </c>
      <c r="H23" s="189">
        <f t="shared" si="3"/>
        <v>0</v>
      </c>
    </row>
    <row r="24" spans="2:8" ht="15">
      <c r="B24" s="200">
        <f>'общие характеристики'!C34</f>
        <v>0</v>
      </c>
      <c r="C24" s="200">
        <f>'общие характеристики'!D34</f>
        <v>0</v>
      </c>
      <c r="D24" s="200">
        <f>'общие характеристики'!E34</f>
        <v>0</v>
      </c>
      <c r="E24" s="189">
        <f>IF('общие характеристики'!AI34&gt;0,'общие характеристики'!AI34/'общие характеристики'!$AI$16,0)</f>
        <v>0</v>
      </c>
      <c r="F24" s="189">
        <f t="shared" si="1"/>
        <v>0</v>
      </c>
      <c r="G24" s="189">
        <f t="shared" si="2"/>
        <v>0</v>
      </c>
      <c r="H24" s="189">
        <f t="shared" si="3"/>
        <v>0</v>
      </c>
    </row>
    <row r="25" spans="2:8" ht="15">
      <c r="B25" s="200">
        <f>'общие характеристики'!C35</f>
        <v>0</v>
      </c>
      <c r="C25" s="200">
        <f>'общие характеристики'!D35</f>
        <v>0</v>
      </c>
      <c r="D25" s="200">
        <f>'общие характеристики'!E35</f>
        <v>0</v>
      </c>
      <c r="E25" s="189">
        <f>IF('общие характеристики'!AI35&gt;0,'общие характеристики'!AI35/'общие характеристики'!$AI$16,0)</f>
        <v>0</v>
      </c>
      <c r="F25" s="189">
        <f t="shared" si="1"/>
        <v>0</v>
      </c>
      <c r="G25" s="189">
        <f t="shared" si="2"/>
        <v>0</v>
      </c>
      <c r="H25" s="189">
        <f t="shared" si="3"/>
        <v>0</v>
      </c>
    </row>
    <row r="26" spans="2:8" ht="15">
      <c r="B26" s="200">
        <f>'общие характеристики'!C36</f>
        <v>0</v>
      </c>
      <c r="C26" s="200">
        <f>'общие характеристики'!D36</f>
        <v>0</v>
      </c>
      <c r="D26" s="200">
        <f>'общие характеристики'!E36</f>
        <v>0</v>
      </c>
      <c r="E26" s="189">
        <f>IF('общие характеристики'!AI36&gt;0,'общие характеристики'!AI36/'общие характеристики'!$AI$16,0)</f>
        <v>0</v>
      </c>
      <c r="F26" s="189">
        <f t="shared" si="1"/>
        <v>0</v>
      </c>
      <c r="G26" s="189">
        <f t="shared" si="2"/>
        <v>0</v>
      </c>
      <c r="H26" s="189">
        <f t="shared" si="3"/>
        <v>0</v>
      </c>
    </row>
    <row r="27" spans="2:8" ht="15">
      <c r="B27" s="200">
        <f>'общие характеристики'!C37</f>
        <v>0</v>
      </c>
      <c r="C27" s="200">
        <f>'общие характеристики'!D37</f>
        <v>0</v>
      </c>
      <c r="D27" s="200">
        <f>'общие характеристики'!E37</f>
        <v>0</v>
      </c>
      <c r="E27" s="189">
        <f>IF('общие характеристики'!AI37&gt;0,'общие характеристики'!AI37/'общие характеристики'!$AI$16,0)</f>
        <v>0</v>
      </c>
      <c r="F27" s="189">
        <f t="shared" si="1"/>
        <v>0</v>
      </c>
      <c r="G27" s="189">
        <f t="shared" si="2"/>
        <v>0</v>
      </c>
      <c r="H27" s="189">
        <f t="shared" si="3"/>
        <v>0</v>
      </c>
    </row>
    <row r="28" spans="2:8" ht="15">
      <c r="B28" s="200">
        <f>'общие характеристики'!C38</f>
        <v>0</v>
      </c>
      <c r="C28" s="200">
        <f>'общие характеристики'!D38</f>
        <v>0</v>
      </c>
      <c r="D28" s="200">
        <f>'общие характеристики'!E38</f>
        <v>0</v>
      </c>
      <c r="E28" s="189">
        <f>IF('общие характеристики'!AI38&gt;0,'общие характеристики'!AI38/'общие характеристики'!$AI$16,0)</f>
        <v>0</v>
      </c>
      <c r="F28" s="189">
        <f t="shared" si="1"/>
        <v>0</v>
      </c>
      <c r="G28" s="189">
        <f t="shared" si="2"/>
        <v>0</v>
      </c>
      <c r="H28" s="189">
        <f t="shared" si="3"/>
        <v>0</v>
      </c>
    </row>
    <row r="29" spans="2:8" ht="15">
      <c r="B29" s="200">
        <f>'общие характеристики'!C39</f>
        <v>0</v>
      </c>
      <c r="C29" s="200">
        <f>'общие характеристики'!D39</f>
        <v>0</v>
      </c>
      <c r="D29" s="200">
        <f>'общие характеристики'!E39</f>
        <v>0</v>
      </c>
      <c r="E29" s="189">
        <f>IF('общие характеристики'!AI39&gt;0,'общие характеристики'!AI39/'общие характеристики'!$AI$16,0)</f>
        <v>0</v>
      </c>
      <c r="F29" s="189">
        <f t="shared" si="1"/>
        <v>0</v>
      </c>
      <c r="G29" s="189">
        <f t="shared" si="2"/>
        <v>0</v>
      </c>
      <c r="H29" s="189">
        <f t="shared" si="3"/>
        <v>0</v>
      </c>
    </row>
    <row r="30" spans="2:8" ht="15">
      <c r="B30" s="200">
        <f>'общие характеристики'!C40</f>
        <v>0</v>
      </c>
      <c r="C30" s="200">
        <f>'общие характеристики'!D40</f>
        <v>0</v>
      </c>
      <c r="D30" s="200">
        <f>'общие характеристики'!E40</f>
        <v>0</v>
      </c>
      <c r="E30" s="189">
        <f>IF('общие характеристики'!AI40&gt;0,'общие характеристики'!AI40/'общие характеристики'!$AI$16,0)</f>
        <v>0</v>
      </c>
      <c r="F30" s="189">
        <f t="shared" si="1"/>
        <v>0</v>
      </c>
      <c r="G30" s="189">
        <f t="shared" si="2"/>
        <v>0</v>
      </c>
      <c r="H30" s="189">
        <f t="shared" si="3"/>
        <v>0</v>
      </c>
    </row>
    <row r="31" spans="2:8" ht="15">
      <c r="B31" s="200">
        <f>'общие характеристики'!C41</f>
        <v>0</v>
      </c>
      <c r="C31" s="200">
        <f>'общие характеристики'!D41</f>
        <v>0</v>
      </c>
      <c r="D31" s="200">
        <f>'общие характеристики'!E41</f>
        <v>0</v>
      </c>
      <c r="E31" s="189">
        <f>IF('общие характеристики'!AI41&gt;0,'общие характеристики'!AI41/'общие характеристики'!$AI$16,0)</f>
        <v>0</v>
      </c>
      <c r="F31" s="189">
        <f t="shared" si="1"/>
        <v>0</v>
      </c>
      <c r="G31" s="189">
        <f t="shared" si="2"/>
        <v>0</v>
      </c>
      <c r="H31" s="189">
        <f t="shared" si="3"/>
        <v>0</v>
      </c>
    </row>
    <row r="32" spans="2:8" ht="15">
      <c r="B32" s="200">
        <f>'общие характеристики'!C42</f>
        <v>0</v>
      </c>
      <c r="C32" s="200">
        <f>'общие характеристики'!D42</f>
        <v>0</v>
      </c>
      <c r="D32" s="200">
        <f>'общие характеристики'!E42</f>
        <v>0</v>
      </c>
      <c r="E32" s="189">
        <f>IF('общие характеристики'!AI42&gt;0,'общие характеристики'!AI42/'общие характеристики'!$AI$16,0)</f>
        <v>0</v>
      </c>
      <c r="F32" s="189">
        <f t="shared" si="1"/>
        <v>0</v>
      </c>
      <c r="G32" s="189">
        <f t="shared" si="2"/>
        <v>0</v>
      </c>
      <c r="H32" s="189">
        <f t="shared" si="3"/>
        <v>0</v>
      </c>
    </row>
    <row r="33" spans="2:8" ht="15">
      <c r="B33" s="200">
        <f>'общие характеристики'!C43</f>
        <v>0</v>
      </c>
      <c r="C33" s="200">
        <f>'общие характеристики'!D43</f>
        <v>0</v>
      </c>
      <c r="D33" s="200">
        <f>'общие характеристики'!E43</f>
        <v>0</v>
      </c>
      <c r="E33" s="189">
        <f>IF('общие характеристики'!AI43&gt;0,'общие характеристики'!AI43/'общие характеристики'!$AI$16,0)</f>
        <v>0</v>
      </c>
      <c r="F33" s="189">
        <f t="shared" si="1"/>
        <v>0</v>
      </c>
      <c r="G33" s="189">
        <f t="shared" si="2"/>
        <v>0</v>
      </c>
      <c r="H33" s="189">
        <f t="shared" si="3"/>
        <v>0</v>
      </c>
    </row>
    <row r="34" spans="2:8" ht="15">
      <c r="B34" s="200">
        <f>'общие характеристики'!C44</f>
        <v>0</v>
      </c>
      <c r="C34" s="200">
        <f>'общие характеристики'!D44</f>
        <v>0</v>
      </c>
      <c r="D34" s="200">
        <f>'общие характеристики'!E44</f>
        <v>0</v>
      </c>
      <c r="E34" s="189">
        <f>IF('общие характеристики'!AI44&gt;0,'общие характеристики'!AI44/'общие характеристики'!$AI$16,0)</f>
        <v>0</v>
      </c>
      <c r="F34" s="189">
        <f t="shared" si="1"/>
        <v>0</v>
      </c>
      <c r="G34" s="189">
        <f t="shared" si="2"/>
        <v>0</v>
      </c>
      <c r="H34" s="189">
        <f t="shared" si="3"/>
        <v>0</v>
      </c>
    </row>
    <row r="35" spans="2:8" ht="15">
      <c r="B35" s="200">
        <f>'общие характеристики'!C45</f>
        <v>0</v>
      </c>
      <c r="C35" s="200">
        <f>'общие характеристики'!D45</f>
        <v>0</v>
      </c>
      <c r="D35" s="200">
        <f>'общие характеристики'!E45</f>
        <v>0</v>
      </c>
      <c r="E35" s="189">
        <f>IF('общие характеристики'!AI45&gt;0,'общие характеристики'!AI45/'общие характеристики'!$AI$16,0)</f>
        <v>0</v>
      </c>
      <c r="F35" s="189">
        <f t="shared" si="1"/>
        <v>0</v>
      </c>
      <c r="G35" s="189">
        <f t="shared" si="2"/>
        <v>0</v>
      </c>
      <c r="H35" s="189">
        <f t="shared" si="3"/>
        <v>0</v>
      </c>
    </row>
    <row r="36" spans="2:8" ht="15">
      <c r="B36" s="200">
        <f>'общие характеристики'!C46</f>
        <v>0</v>
      </c>
      <c r="C36" s="200">
        <f>'общие характеристики'!D46</f>
        <v>0</v>
      </c>
      <c r="D36" s="200">
        <f>'общие характеристики'!E46</f>
        <v>0</v>
      </c>
      <c r="E36" s="189">
        <f>IF('общие характеристики'!AI46&gt;0,'общие характеристики'!AI46/'общие характеристики'!$AI$16,0)</f>
        <v>0</v>
      </c>
      <c r="F36" s="189">
        <f t="shared" si="1"/>
        <v>0</v>
      </c>
      <c r="G36" s="189">
        <f t="shared" si="2"/>
        <v>0</v>
      </c>
      <c r="H36" s="189">
        <f t="shared" si="3"/>
        <v>0</v>
      </c>
    </row>
    <row r="37" spans="2:8" ht="15">
      <c r="B37" s="200">
        <f>'общие характеристики'!C47</f>
        <v>0</v>
      </c>
      <c r="C37" s="200">
        <f>'общие характеристики'!D47</f>
        <v>0</v>
      </c>
      <c r="D37" s="200">
        <f>'общие характеристики'!E47</f>
        <v>0</v>
      </c>
      <c r="E37" s="189">
        <f>IF('общие характеристики'!AI47&gt;0,'общие характеристики'!AI47/'общие характеристики'!$AI$16,0)</f>
        <v>0</v>
      </c>
      <c r="F37" s="189">
        <f t="shared" si="1"/>
        <v>0</v>
      </c>
      <c r="G37" s="189">
        <f t="shared" si="2"/>
        <v>0</v>
      </c>
      <c r="H37" s="189">
        <f t="shared" si="3"/>
        <v>0</v>
      </c>
    </row>
    <row r="38" spans="2:8" ht="15">
      <c r="B38" s="200">
        <f>'общие характеристики'!C48</f>
        <v>0</v>
      </c>
      <c r="C38" s="200">
        <f>'общие характеристики'!D48</f>
        <v>0</v>
      </c>
      <c r="D38" s="200">
        <f>'общие характеристики'!E48</f>
        <v>0</v>
      </c>
      <c r="E38" s="189">
        <f>IF('общие характеристики'!AI48&gt;0,'общие характеристики'!AI48/'общие характеристики'!$AI$16,0)</f>
        <v>0</v>
      </c>
      <c r="F38" s="189">
        <f t="shared" si="1"/>
        <v>0</v>
      </c>
      <c r="G38" s="189">
        <f t="shared" si="2"/>
        <v>0</v>
      </c>
      <c r="H38" s="189">
        <f t="shared" si="3"/>
        <v>0</v>
      </c>
    </row>
    <row r="39" spans="2:8" ht="15">
      <c r="B39" s="200">
        <f>'общие характеристики'!C49</f>
        <v>0</v>
      </c>
      <c r="C39" s="200">
        <f>'общие характеристики'!D49</f>
        <v>0</v>
      </c>
      <c r="D39" s="200">
        <f>'общие характеристики'!E49</f>
        <v>0</v>
      </c>
      <c r="E39" s="189">
        <f>IF('общие характеристики'!AI49&gt;0,'общие характеристики'!AI49/'общие характеристики'!$AI$16,0)</f>
        <v>0</v>
      </c>
      <c r="F39" s="189">
        <f t="shared" si="1"/>
        <v>0</v>
      </c>
      <c r="G39" s="189">
        <f t="shared" si="2"/>
        <v>0</v>
      </c>
      <c r="H39" s="189">
        <f t="shared" si="3"/>
        <v>0</v>
      </c>
    </row>
    <row r="40" spans="2:8" ht="15">
      <c r="B40" s="200">
        <f>'общие характеристики'!C50</f>
        <v>0</v>
      </c>
      <c r="C40" s="200">
        <f>'общие характеристики'!D50</f>
        <v>0</v>
      </c>
      <c r="D40" s="200">
        <f>'общие характеристики'!E50</f>
        <v>0</v>
      </c>
      <c r="E40" s="189">
        <f>IF('общие характеристики'!AI50&gt;0,'общие характеристики'!AI50/'общие характеристики'!$AI$16,0)</f>
        <v>0</v>
      </c>
      <c r="F40" s="189">
        <f t="shared" si="1"/>
        <v>0</v>
      </c>
      <c r="G40" s="189">
        <f t="shared" si="2"/>
        <v>0</v>
      </c>
      <c r="H40" s="189">
        <f t="shared" si="3"/>
        <v>0</v>
      </c>
    </row>
    <row r="41" spans="2:8" ht="15">
      <c r="B41" s="200">
        <f>'общие характеристики'!C51</f>
        <v>0</v>
      </c>
      <c r="C41" s="200">
        <f>'общие характеристики'!D51</f>
        <v>0</v>
      </c>
      <c r="D41" s="200">
        <f>'общие характеристики'!E51</f>
        <v>0</v>
      </c>
      <c r="E41" s="189">
        <f>IF('общие характеристики'!AI51&gt;0,'общие характеристики'!AI51/'общие характеристики'!$AI$16,0)</f>
        <v>0</v>
      </c>
      <c r="F41" s="189">
        <f t="shared" si="1"/>
        <v>0</v>
      </c>
      <c r="G41" s="189">
        <f t="shared" si="2"/>
        <v>0</v>
      </c>
      <c r="H41" s="189">
        <f t="shared" si="3"/>
        <v>0</v>
      </c>
    </row>
    <row r="42" spans="2:8" ht="15">
      <c r="B42" s="200">
        <f>'общие характеристики'!C52</f>
        <v>0</v>
      </c>
      <c r="C42" s="200">
        <f>'общие характеристики'!D52</f>
        <v>0</v>
      </c>
      <c r="D42" s="200">
        <f>'общие характеристики'!E52</f>
        <v>0</v>
      </c>
      <c r="E42" s="189">
        <f>IF('общие характеристики'!AI52&gt;0,'общие характеристики'!AI52/'общие характеристики'!$AI$16,0)</f>
        <v>0</v>
      </c>
      <c r="F42" s="189">
        <f t="shared" si="1"/>
        <v>0</v>
      </c>
      <c r="G42" s="189">
        <f t="shared" si="2"/>
        <v>0</v>
      </c>
      <c r="H42" s="189">
        <f t="shared" si="3"/>
        <v>0</v>
      </c>
    </row>
    <row r="43" spans="2:8" ht="15">
      <c r="B43" s="200">
        <f>'общие характеристики'!C53</f>
        <v>0</v>
      </c>
      <c r="C43" s="200">
        <f>'общие характеристики'!D53</f>
        <v>0</v>
      </c>
      <c r="D43" s="200">
        <f>'общие характеристики'!E53</f>
        <v>0</v>
      </c>
      <c r="E43" s="189">
        <f>IF('общие характеристики'!AI53&gt;0,'общие характеристики'!AI53/'общие характеристики'!$AI$16,0)</f>
        <v>0</v>
      </c>
      <c r="F43" s="189">
        <f t="shared" si="1"/>
        <v>0</v>
      </c>
      <c r="G43" s="189">
        <f t="shared" si="2"/>
        <v>0</v>
      </c>
      <c r="H43" s="189">
        <f t="shared" si="3"/>
        <v>0</v>
      </c>
    </row>
    <row r="44" spans="2:8" ht="15">
      <c r="B44" s="200">
        <f>'общие характеристики'!C54</f>
        <v>0</v>
      </c>
      <c r="C44" s="200">
        <f>'общие характеристики'!D54</f>
        <v>0</v>
      </c>
      <c r="D44" s="200">
        <f>'общие характеристики'!E54</f>
        <v>0</v>
      </c>
      <c r="E44" s="189">
        <f>IF('общие характеристики'!AI54&gt;0,'общие характеристики'!AI54/'общие характеристики'!$AI$16,0)</f>
        <v>0</v>
      </c>
      <c r="F44" s="189">
        <f t="shared" si="1"/>
        <v>0</v>
      </c>
      <c r="G44" s="189">
        <f t="shared" si="2"/>
        <v>0</v>
      </c>
      <c r="H44" s="189">
        <f t="shared" si="3"/>
        <v>0</v>
      </c>
    </row>
    <row r="45" spans="2:8" ht="15">
      <c r="B45" s="200">
        <f>'общие характеристики'!C55</f>
        <v>0</v>
      </c>
      <c r="C45" s="200">
        <f>'общие характеристики'!D55</f>
        <v>0</v>
      </c>
      <c r="D45" s="200">
        <f>'общие характеристики'!E55</f>
        <v>0</v>
      </c>
      <c r="E45" s="189">
        <f>IF('общие характеристики'!AI55&gt;0,'общие характеристики'!AI55/'общие характеристики'!$AI$16,0)</f>
        <v>0</v>
      </c>
      <c r="F45" s="189">
        <f t="shared" si="1"/>
        <v>0</v>
      </c>
      <c r="G45" s="189">
        <f t="shared" si="2"/>
        <v>0</v>
      </c>
      <c r="H45" s="189">
        <f t="shared" si="3"/>
        <v>0</v>
      </c>
    </row>
    <row r="46" spans="2:8" ht="15">
      <c r="B46" s="200">
        <f>'общие характеристики'!C56</f>
        <v>0</v>
      </c>
      <c r="C46" s="200">
        <f>'общие характеристики'!D56</f>
        <v>0</v>
      </c>
      <c r="D46" s="200">
        <f>'общие характеристики'!E56</f>
        <v>0</v>
      </c>
      <c r="E46" s="189">
        <f>IF('общие характеристики'!AI56&gt;0,'общие характеристики'!AI56/'общие характеристики'!$AI$16,0)</f>
        <v>0</v>
      </c>
      <c r="F46" s="189">
        <f t="shared" si="1"/>
        <v>0</v>
      </c>
      <c r="G46" s="189">
        <f t="shared" si="2"/>
        <v>0</v>
      </c>
      <c r="H46" s="189">
        <f t="shared" si="3"/>
        <v>0</v>
      </c>
    </row>
    <row r="47" spans="2:8" ht="15">
      <c r="B47" s="200">
        <f>'общие характеристики'!C57</f>
        <v>0</v>
      </c>
      <c r="C47" s="200">
        <f>'общие характеристики'!D57</f>
        <v>0</v>
      </c>
      <c r="D47" s="200">
        <f>'общие характеристики'!E57</f>
        <v>0</v>
      </c>
      <c r="E47" s="189">
        <f>IF('общие характеристики'!AI57&gt;0,'общие характеристики'!AI57/'общие характеристики'!$AI$16,0)</f>
        <v>0</v>
      </c>
      <c r="F47" s="189">
        <f t="shared" si="1"/>
        <v>0</v>
      </c>
      <c r="G47" s="189">
        <f t="shared" si="2"/>
        <v>0</v>
      </c>
      <c r="H47" s="189">
        <f t="shared" si="3"/>
        <v>0</v>
      </c>
    </row>
    <row r="48" spans="2:8" ht="15">
      <c r="B48" s="200">
        <f>'общие характеристики'!C58</f>
        <v>0</v>
      </c>
      <c r="C48" s="200">
        <f>'общие характеристики'!D58</f>
        <v>0</v>
      </c>
      <c r="D48" s="200">
        <f>'общие характеристики'!E58</f>
        <v>0</v>
      </c>
      <c r="E48" s="189">
        <f>IF('общие характеристики'!AI58&gt;0,'общие характеристики'!AI58/'общие характеристики'!$AI$16,0)</f>
        <v>0</v>
      </c>
      <c r="F48" s="189">
        <f t="shared" si="1"/>
        <v>0</v>
      </c>
      <c r="G48" s="189">
        <f t="shared" si="2"/>
        <v>0</v>
      </c>
      <c r="H48" s="189">
        <f t="shared" si="3"/>
        <v>0</v>
      </c>
    </row>
    <row r="49" spans="2:8" ht="15">
      <c r="B49" s="200">
        <f>'общие характеристики'!C59</f>
        <v>0</v>
      </c>
      <c r="C49" s="200">
        <f>'общие характеристики'!D59</f>
        <v>0</v>
      </c>
      <c r="D49" s="200">
        <f>'общие характеристики'!E59</f>
        <v>0</v>
      </c>
      <c r="E49" s="189">
        <f>IF('общие характеристики'!AI59&gt;0,'общие характеристики'!AI59/'общие характеристики'!$AI$16,0)</f>
        <v>0</v>
      </c>
      <c r="F49" s="189">
        <f t="shared" si="1"/>
        <v>0</v>
      </c>
      <c r="G49" s="189">
        <f t="shared" si="2"/>
        <v>0</v>
      </c>
      <c r="H49" s="189">
        <f t="shared" si="3"/>
        <v>0</v>
      </c>
    </row>
    <row r="50" spans="2:8" ht="15">
      <c r="B50" s="200">
        <f>'общие характеристики'!C60</f>
        <v>0</v>
      </c>
      <c r="C50" s="200">
        <f>'общие характеристики'!D60</f>
        <v>0</v>
      </c>
      <c r="D50" s="200">
        <f>'общие характеристики'!E60</f>
        <v>0</v>
      </c>
      <c r="E50" s="189">
        <f>IF('общие характеристики'!AI60&gt;0,'общие характеристики'!AI60/'общие характеристики'!$AI$16,0)</f>
        <v>0</v>
      </c>
      <c r="F50" s="189">
        <f t="shared" si="1"/>
        <v>0</v>
      </c>
      <c r="G50" s="189">
        <f t="shared" si="2"/>
        <v>0</v>
      </c>
      <c r="H50" s="189">
        <f t="shared" si="3"/>
        <v>0</v>
      </c>
    </row>
    <row r="51" spans="2:8" ht="15">
      <c r="B51" s="200">
        <f>'общие характеристики'!C61</f>
        <v>0</v>
      </c>
      <c r="C51" s="200">
        <f>'общие характеристики'!D61</f>
        <v>0</v>
      </c>
      <c r="D51" s="200">
        <f>'общие характеристики'!E61</f>
        <v>0</v>
      </c>
      <c r="E51" s="189">
        <f>IF('общие характеристики'!AI61&gt;0,'общие характеристики'!AI61/'общие характеристики'!$AI$16,0)</f>
        <v>0</v>
      </c>
      <c r="F51" s="189">
        <f t="shared" si="1"/>
        <v>0</v>
      </c>
      <c r="G51" s="189">
        <f t="shared" si="2"/>
        <v>0</v>
      </c>
      <c r="H51" s="189">
        <f t="shared" si="3"/>
        <v>0</v>
      </c>
    </row>
    <row r="52" spans="2:8" ht="15">
      <c r="B52" s="200">
        <f>'общие характеристики'!C62</f>
        <v>0</v>
      </c>
      <c r="C52" s="200">
        <f>'общие характеристики'!D62</f>
        <v>0</v>
      </c>
      <c r="D52" s="200">
        <f>'общие характеристики'!E62</f>
        <v>0</v>
      </c>
      <c r="E52" s="189">
        <f>IF('общие характеристики'!AI62&gt;0,'общие характеристики'!AI62/'общие характеристики'!$AI$16,0)</f>
        <v>0</v>
      </c>
      <c r="F52" s="189">
        <f t="shared" si="1"/>
        <v>0</v>
      </c>
      <c r="G52" s="189">
        <f t="shared" si="2"/>
        <v>0</v>
      </c>
      <c r="H52" s="189">
        <f t="shared" si="3"/>
        <v>0</v>
      </c>
    </row>
    <row r="53" spans="2:8" ht="15">
      <c r="B53" s="200">
        <f>'общие характеристики'!C63</f>
        <v>0</v>
      </c>
      <c r="C53" s="200">
        <f>'общие характеристики'!D63</f>
        <v>0</v>
      </c>
      <c r="D53" s="200">
        <f>'общие характеристики'!E63</f>
        <v>0</v>
      </c>
      <c r="E53" s="189">
        <f>IF('общие характеристики'!AI63&gt;0,'общие характеристики'!AI63/'общие характеристики'!$AI$16,0)</f>
        <v>0</v>
      </c>
      <c r="F53" s="189">
        <f t="shared" si="1"/>
        <v>0</v>
      </c>
      <c r="G53" s="189">
        <f t="shared" si="2"/>
        <v>0</v>
      </c>
      <c r="H53" s="189">
        <f t="shared" si="3"/>
        <v>0</v>
      </c>
    </row>
    <row r="54" spans="2:8" ht="15">
      <c r="B54" s="200">
        <f>'общие характеристики'!C64</f>
        <v>0</v>
      </c>
      <c r="C54" s="200">
        <f>'общие характеристики'!D64</f>
        <v>0</v>
      </c>
      <c r="D54" s="200">
        <f>'общие характеристики'!E64</f>
        <v>0</v>
      </c>
      <c r="E54" s="189">
        <f>IF('общие характеристики'!AI64&gt;0,'общие характеристики'!AI64/'общие характеристики'!$AI$16,0)</f>
        <v>0</v>
      </c>
      <c r="F54" s="189">
        <f t="shared" si="1"/>
        <v>0</v>
      </c>
      <c r="G54" s="189">
        <f t="shared" si="2"/>
        <v>0</v>
      </c>
      <c r="H54" s="189">
        <f t="shared" si="3"/>
        <v>0</v>
      </c>
    </row>
    <row r="55" spans="2:8" ht="15">
      <c r="B55" s="200">
        <f>'общие характеристики'!C65</f>
        <v>0</v>
      </c>
      <c r="C55" s="200">
        <f>'общие характеристики'!D65</f>
        <v>0</v>
      </c>
      <c r="D55" s="200">
        <f>'общие характеристики'!E65</f>
        <v>0</v>
      </c>
      <c r="E55" s="189">
        <f>IF('общие характеристики'!AI65&gt;0,'общие характеристики'!AI65/'общие характеристики'!$AI$16,0)</f>
        <v>0</v>
      </c>
      <c r="F55" s="189">
        <f t="shared" si="1"/>
        <v>0</v>
      </c>
      <c r="G55" s="189">
        <f t="shared" si="2"/>
        <v>0</v>
      </c>
      <c r="H55" s="189">
        <f t="shared" si="3"/>
        <v>0</v>
      </c>
    </row>
    <row r="56" spans="2:8" ht="15">
      <c r="B56" s="200">
        <f>'общие характеристики'!C66</f>
        <v>0</v>
      </c>
      <c r="C56" s="200">
        <f>'общие характеристики'!D66</f>
        <v>0</v>
      </c>
      <c r="D56" s="200">
        <f>'общие характеристики'!E66</f>
        <v>0</v>
      </c>
      <c r="E56" s="189">
        <f>IF('общие характеристики'!AI66&gt;0,'общие характеристики'!AI66/'общие характеристики'!$AI$16,0)</f>
        <v>0</v>
      </c>
      <c r="F56" s="189">
        <f t="shared" si="1"/>
        <v>0</v>
      </c>
      <c r="G56" s="189">
        <f t="shared" si="2"/>
        <v>0</v>
      </c>
      <c r="H56" s="189">
        <f t="shared" si="3"/>
        <v>0</v>
      </c>
    </row>
    <row r="57" spans="2:8" ht="15">
      <c r="B57" s="200">
        <f>'общие характеристики'!C67</f>
        <v>0</v>
      </c>
      <c r="C57" s="200">
        <f>'общие характеристики'!D67</f>
        <v>0</v>
      </c>
      <c r="D57" s="200">
        <f>'общие характеристики'!E67</f>
        <v>0</v>
      </c>
      <c r="E57" s="189">
        <f>IF('общие характеристики'!AI67&gt;0,'общие характеристики'!AI67/'общие характеристики'!$AI$16,0)</f>
        <v>0</v>
      </c>
      <c r="F57" s="189">
        <f t="shared" si="1"/>
        <v>0</v>
      </c>
      <c r="G57" s="189">
        <f t="shared" si="2"/>
        <v>0</v>
      </c>
      <c r="H57" s="189">
        <f t="shared" si="3"/>
        <v>0</v>
      </c>
    </row>
    <row r="58" spans="2:8" ht="15">
      <c r="B58" s="200">
        <f>'общие характеристики'!C68</f>
        <v>0</v>
      </c>
      <c r="C58" s="200">
        <f>'общие характеристики'!D68</f>
        <v>0</v>
      </c>
      <c r="D58" s="200">
        <f>'общие характеристики'!E68</f>
        <v>0</v>
      </c>
      <c r="E58" s="189">
        <f>IF('общие характеристики'!AI68&gt;0,'общие характеристики'!AI68/'общие характеристики'!$AI$16,0)</f>
        <v>0</v>
      </c>
      <c r="F58" s="189">
        <f t="shared" si="1"/>
        <v>0</v>
      </c>
      <c r="G58" s="189">
        <f t="shared" si="2"/>
        <v>0</v>
      </c>
      <c r="H58" s="189">
        <f t="shared" si="3"/>
        <v>0</v>
      </c>
    </row>
    <row r="59" spans="2:8" ht="15">
      <c r="B59" s="200">
        <f>'общие характеристики'!C69</f>
        <v>0</v>
      </c>
      <c r="C59" s="200">
        <f>'общие характеристики'!D69</f>
        <v>0</v>
      </c>
      <c r="D59" s="200">
        <f>'общие характеристики'!E69</f>
        <v>0</v>
      </c>
      <c r="E59" s="189">
        <f>IF('общие характеристики'!AI69&gt;0,'общие характеристики'!AI69/'общие характеристики'!$AI$16,0)</f>
        <v>0</v>
      </c>
      <c r="F59" s="189">
        <f t="shared" si="1"/>
        <v>0</v>
      </c>
      <c r="G59" s="189">
        <f t="shared" si="2"/>
        <v>0</v>
      </c>
      <c r="H59" s="189">
        <f t="shared" si="3"/>
        <v>0</v>
      </c>
    </row>
    <row r="60" spans="2:8" ht="15">
      <c r="B60" s="200">
        <f>'общие характеристики'!C70</f>
        <v>0</v>
      </c>
      <c r="C60" s="200">
        <f>'общие характеристики'!D70</f>
        <v>0</v>
      </c>
      <c r="D60" s="200">
        <f>'общие характеристики'!E70</f>
        <v>0</v>
      </c>
      <c r="E60" s="189">
        <f>IF('общие характеристики'!AI70&gt;0,'общие характеристики'!AI70/'общие характеристики'!$AI$16,0)</f>
        <v>0</v>
      </c>
      <c r="F60" s="189">
        <f t="shared" si="1"/>
        <v>0</v>
      </c>
      <c r="G60" s="189">
        <f t="shared" si="2"/>
        <v>0</v>
      </c>
      <c r="H60" s="189">
        <f t="shared" si="3"/>
        <v>0</v>
      </c>
    </row>
    <row r="61" spans="2:8" ht="15">
      <c r="B61" s="200">
        <f>'общие характеристики'!C71</f>
        <v>0</v>
      </c>
      <c r="C61" s="200">
        <f>'общие характеристики'!D71</f>
        <v>0</v>
      </c>
      <c r="D61" s="200">
        <f>'общие характеристики'!E71</f>
        <v>0</v>
      </c>
      <c r="E61" s="189">
        <f>IF('общие характеристики'!AI71&gt;0,'общие характеристики'!AI71/'общие характеристики'!$AI$16,0)</f>
        <v>0</v>
      </c>
      <c r="F61" s="189">
        <f t="shared" si="1"/>
        <v>0</v>
      </c>
      <c r="G61" s="189">
        <f t="shared" si="2"/>
        <v>0</v>
      </c>
      <c r="H61" s="189">
        <f t="shared" si="3"/>
        <v>0</v>
      </c>
    </row>
    <row r="62" spans="2:8" ht="15">
      <c r="B62" s="200">
        <f>'общие характеристики'!C72</f>
        <v>0</v>
      </c>
      <c r="C62" s="200">
        <f>'общие характеристики'!D72</f>
        <v>0</v>
      </c>
      <c r="D62" s="200">
        <f>'общие характеристики'!E72</f>
        <v>0</v>
      </c>
      <c r="E62" s="189">
        <f>IF('общие характеристики'!AI72&gt;0,'общие характеристики'!AI72/'общие характеристики'!$AI$16,0)</f>
        <v>0</v>
      </c>
      <c r="F62" s="189">
        <f t="shared" si="1"/>
        <v>0</v>
      </c>
      <c r="G62" s="189">
        <f t="shared" si="2"/>
        <v>0</v>
      </c>
      <c r="H62" s="189">
        <f t="shared" si="3"/>
        <v>0</v>
      </c>
    </row>
    <row r="63" spans="2:8" ht="15">
      <c r="B63" s="200">
        <f>'общие характеристики'!C73</f>
        <v>0</v>
      </c>
      <c r="C63" s="200">
        <f>'общие характеристики'!D73</f>
        <v>0</v>
      </c>
      <c r="D63" s="200">
        <f>'общие характеристики'!E73</f>
        <v>0</v>
      </c>
      <c r="E63" s="189">
        <f>IF('общие характеристики'!AI73&gt;0,'общие характеристики'!AI73/'общие характеристики'!$AI$16,0)</f>
        <v>0</v>
      </c>
      <c r="F63" s="189">
        <f t="shared" si="1"/>
        <v>0</v>
      </c>
      <c r="G63" s="189">
        <f t="shared" si="2"/>
        <v>0</v>
      </c>
      <c r="H63" s="189">
        <f t="shared" si="3"/>
        <v>0</v>
      </c>
    </row>
    <row r="64" spans="2:8" ht="15">
      <c r="B64" s="200">
        <f>'общие характеристики'!C74</f>
        <v>0</v>
      </c>
      <c r="C64" s="200">
        <f>'общие характеристики'!D74</f>
        <v>0</v>
      </c>
      <c r="D64" s="200">
        <f>'общие характеристики'!E74</f>
        <v>0</v>
      </c>
      <c r="E64" s="189">
        <f>IF('общие характеристики'!AI74&gt;0,'общие характеристики'!AI74/'общие характеристики'!$AI$16,0)</f>
        <v>0</v>
      </c>
      <c r="F64" s="189">
        <f t="shared" si="1"/>
        <v>0</v>
      </c>
      <c r="G64" s="189">
        <f t="shared" si="2"/>
        <v>0</v>
      </c>
      <c r="H64" s="189">
        <f t="shared" si="3"/>
        <v>0</v>
      </c>
    </row>
    <row r="65" spans="2:8" ht="15">
      <c r="B65" s="200">
        <f>'общие характеристики'!C75</f>
        <v>0</v>
      </c>
      <c r="C65" s="200">
        <f>'общие характеристики'!D75</f>
        <v>0</v>
      </c>
      <c r="D65" s="200">
        <f>'общие характеристики'!E75</f>
        <v>0</v>
      </c>
      <c r="E65" s="189">
        <f>IF('общие характеристики'!AI75&gt;0,'общие характеристики'!AI75/'общие характеристики'!$AI$16,0)</f>
        <v>0</v>
      </c>
      <c r="F65" s="189">
        <f t="shared" si="1"/>
        <v>0</v>
      </c>
      <c r="G65" s="189">
        <f t="shared" si="2"/>
        <v>0</v>
      </c>
      <c r="H65" s="189">
        <f t="shared" si="3"/>
        <v>0</v>
      </c>
    </row>
    <row r="66" spans="2:8" ht="15">
      <c r="B66" s="200">
        <f>'общие характеристики'!C76</f>
        <v>0</v>
      </c>
      <c r="C66" s="200">
        <f>'общие характеристики'!D76</f>
        <v>0</v>
      </c>
      <c r="D66" s="200">
        <f>'общие характеристики'!E76</f>
        <v>0</v>
      </c>
      <c r="E66" s="189">
        <f>IF('общие характеристики'!AI76&gt;0,'общие характеристики'!AI76/'общие характеристики'!$AI$16,0)</f>
        <v>0</v>
      </c>
      <c r="F66" s="189">
        <f t="shared" si="1"/>
        <v>0</v>
      </c>
      <c r="G66" s="189">
        <f t="shared" si="2"/>
        <v>0</v>
      </c>
      <c r="H66" s="189">
        <f t="shared" si="3"/>
        <v>0</v>
      </c>
    </row>
    <row r="67" spans="2:8" ht="15">
      <c r="B67" s="200">
        <f>'общие характеристики'!C77</f>
        <v>0</v>
      </c>
      <c r="C67" s="200">
        <f>'общие характеристики'!D77</f>
        <v>0</v>
      </c>
      <c r="D67" s="200">
        <f>'общие характеристики'!E77</f>
        <v>0</v>
      </c>
      <c r="E67" s="189">
        <f>IF('общие характеристики'!AI77&gt;0,'общие характеристики'!AI77/'общие характеристики'!$AI$16,0)</f>
        <v>0</v>
      </c>
      <c r="F67" s="189">
        <f t="shared" si="1"/>
        <v>0</v>
      </c>
      <c r="G67" s="189">
        <f t="shared" si="2"/>
        <v>0</v>
      </c>
      <c r="H67" s="189">
        <f t="shared" si="3"/>
        <v>0</v>
      </c>
    </row>
    <row r="68" spans="2:8" ht="15">
      <c r="B68" s="200">
        <f>'общие характеристики'!C78</f>
        <v>0</v>
      </c>
      <c r="C68" s="200">
        <f>'общие характеристики'!D78</f>
        <v>0</v>
      </c>
      <c r="D68" s="200">
        <f>'общие характеристики'!E78</f>
        <v>0</v>
      </c>
      <c r="E68" s="189">
        <f>IF('общие характеристики'!AI78&gt;0,'общие характеристики'!AI78/'общие характеристики'!$AI$16,0)</f>
        <v>0</v>
      </c>
      <c r="F68" s="189">
        <f t="shared" si="1"/>
        <v>0</v>
      </c>
      <c r="G68" s="189">
        <f t="shared" si="2"/>
        <v>0</v>
      </c>
      <c r="H68" s="189">
        <f t="shared" si="3"/>
        <v>0</v>
      </c>
    </row>
    <row r="69" spans="2:8" ht="15">
      <c r="B69" s="200">
        <f>'общие характеристики'!C79</f>
        <v>0</v>
      </c>
      <c r="C69" s="200">
        <f>'общие характеристики'!D79</f>
        <v>0</v>
      </c>
      <c r="D69" s="200">
        <f>'общие характеристики'!E79</f>
        <v>0</v>
      </c>
      <c r="E69" s="189">
        <f>IF('общие характеристики'!AI79&gt;0,'общие характеристики'!AI79/'общие характеристики'!$AI$16,0)</f>
        <v>0</v>
      </c>
      <c r="F69" s="189">
        <f t="shared" si="1"/>
        <v>0</v>
      </c>
      <c r="G69" s="189">
        <f t="shared" si="2"/>
        <v>0</v>
      </c>
      <c r="H69" s="189">
        <f t="shared" si="3"/>
        <v>0</v>
      </c>
    </row>
    <row r="70" spans="2:8" ht="15">
      <c r="B70" s="200">
        <f>'общие характеристики'!C80</f>
        <v>0</v>
      </c>
      <c r="C70" s="200">
        <f>'общие характеристики'!D80</f>
        <v>0</v>
      </c>
      <c r="D70" s="200">
        <f>'общие характеристики'!E80</f>
        <v>0</v>
      </c>
      <c r="E70" s="189">
        <f>IF('общие характеристики'!AI80&gt;0,'общие характеристики'!AI80/'общие характеристики'!$AI$16,0)</f>
        <v>0</v>
      </c>
      <c r="F70" s="189">
        <f t="shared" si="1"/>
        <v>0</v>
      </c>
      <c r="G70" s="189">
        <f t="shared" si="2"/>
        <v>0</v>
      </c>
      <c r="H70" s="189">
        <f t="shared" si="3"/>
        <v>0</v>
      </c>
    </row>
    <row r="71" spans="2:8" ht="15">
      <c r="B71" s="200">
        <f>'общие характеристики'!C81</f>
        <v>0</v>
      </c>
      <c r="C71" s="200">
        <f>'общие характеристики'!D81</f>
        <v>0</v>
      </c>
      <c r="D71" s="200">
        <f>'общие характеристики'!E81</f>
        <v>0</v>
      </c>
      <c r="E71" s="189">
        <f>IF('общие характеристики'!AI81&gt;0,'общие характеристики'!AI81/'общие характеристики'!$AI$16,0)</f>
        <v>0</v>
      </c>
      <c r="F71" s="189">
        <f t="shared" si="1"/>
        <v>0</v>
      </c>
      <c r="G71" s="189">
        <f t="shared" si="2"/>
        <v>0</v>
      </c>
      <c r="H71" s="189">
        <f t="shared" si="3"/>
        <v>0</v>
      </c>
    </row>
    <row r="72" spans="2:8" ht="15">
      <c r="B72" s="200">
        <f>'общие характеристики'!C82</f>
        <v>0</v>
      </c>
      <c r="C72" s="200">
        <f>'общие характеристики'!D82</f>
        <v>0</v>
      </c>
      <c r="D72" s="200">
        <f>'общие характеристики'!E82</f>
        <v>0</v>
      </c>
      <c r="E72" s="189">
        <f>IF('общие характеристики'!AI82&gt;0,'общие характеристики'!AI82/'общие характеристики'!$AI$16,0)</f>
        <v>0</v>
      </c>
      <c r="F72" s="189">
        <f aca="true" t="shared" si="4" ref="F72:F106">ROUND(E72*$F$6,2)</f>
        <v>0</v>
      </c>
      <c r="G72" s="189">
        <f aca="true" t="shared" si="5" ref="G72:G106">ROUND(F72*0.18,2)</f>
        <v>0</v>
      </c>
      <c r="H72" s="189">
        <f aca="true" t="shared" si="6" ref="H72:H106">F72+G72</f>
        <v>0</v>
      </c>
    </row>
    <row r="73" spans="2:8" ht="15">
      <c r="B73" s="200">
        <f>'общие характеристики'!C83</f>
        <v>0</v>
      </c>
      <c r="C73" s="200">
        <f>'общие характеристики'!D83</f>
        <v>0</v>
      </c>
      <c r="D73" s="200">
        <f>'общие характеристики'!E83</f>
        <v>0</v>
      </c>
      <c r="E73" s="189">
        <f>IF('общие характеристики'!AI83&gt;0,'общие характеристики'!AI83/'общие характеристики'!$AI$16,0)</f>
        <v>0</v>
      </c>
      <c r="F73" s="189">
        <f t="shared" si="4"/>
        <v>0</v>
      </c>
      <c r="G73" s="189">
        <f t="shared" si="5"/>
        <v>0</v>
      </c>
      <c r="H73" s="189">
        <f t="shared" si="6"/>
        <v>0</v>
      </c>
    </row>
    <row r="74" spans="2:8" ht="15">
      <c r="B74" s="200">
        <f>'общие характеристики'!C84</f>
        <v>0</v>
      </c>
      <c r="C74" s="200">
        <f>'общие характеристики'!D84</f>
        <v>0</v>
      </c>
      <c r="D74" s="200">
        <f>'общие характеристики'!E84</f>
        <v>0</v>
      </c>
      <c r="E74" s="189">
        <f>IF('общие характеристики'!AI84&gt;0,'общие характеристики'!AI84/'общие характеристики'!$AI$16,0)</f>
        <v>0</v>
      </c>
      <c r="F74" s="189">
        <f t="shared" si="4"/>
        <v>0</v>
      </c>
      <c r="G74" s="189">
        <f t="shared" si="5"/>
        <v>0</v>
      </c>
      <c r="H74" s="189">
        <f t="shared" si="6"/>
        <v>0</v>
      </c>
    </row>
    <row r="75" spans="2:8" ht="15">
      <c r="B75" s="200">
        <f>'общие характеристики'!C85</f>
        <v>0</v>
      </c>
      <c r="C75" s="200">
        <f>'общие характеристики'!D85</f>
        <v>0</v>
      </c>
      <c r="D75" s="200">
        <f>'общие характеристики'!E85</f>
        <v>0</v>
      </c>
      <c r="E75" s="189">
        <f>IF('общие характеристики'!AI85&gt;0,'общие характеристики'!AI85/'общие характеристики'!$AI$16,0)</f>
        <v>0</v>
      </c>
      <c r="F75" s="189">
        <f t="shared" si="4"/>
        <v>0</v>
      </c>
      <c r="G75" s="189">
        <f t="shared" si="5"/>
        <v>0</v>
      </c>
      <c r="H75" s="189">
        <f t="shared" si="6"/>
        <v>0</v>
      </c>
    </row>
    <row r="76" spans="2:8" ht="15">
      <c r="B76" s="200">
        <f>'общие характеристики'!C86</f>
        <v>0</v>
      </c>
      <c r="C76" s="200">
        <f>'общие характеристики'!D86</f>
        <v>0</v>
      </c>
      <c r="D76" s="200">
        <f>'общие характеристики'!E86</f>
        <v>0</v>
      </c>
      <c r="E76" s="189">
        <f>IF('общие характеристики'!AI86&gt;0,'общие характеристики'!AI86/'общие характеристики'!$AI$16,0)</f>
        <v>0</v>
      </c>
      <c r="F76" s="189">
        <f t="shared" si="4"/>
        <v>0</v>
      </c>
      <c r="G76" s="189">
        <f t="shared" si="5"/>
        <v>0</v>
      </c>
      <c r="H76" s="189">
        <f t="shared" si="6"/>
        <v>0</v>
      </c>
    </row>
    <row r="77" spans="2:8" ht="15">
      <c r="B77" s="200">
        <f>'общие характеристики'!C87</f>
        <v>0</v>
      </c>
      <c r="C77" s="200">
        <f>'общие характеристики'!D87</f>
        <v>0</v>
      </c>
      <c r="D77" s="200">
        <f>'общие характеристики'!E87</f>
        <v>0</v>
      </c>
      <c r="E77" s="189">
        <f>IF('общие характеристики'!AI87&gt;0,'общие характеристики'!AI87/'общие характеристики'!$AI$16,0)</f>
        <v>0</v>
      </c>
      <c r="F77" s="189">
        <f t="shared" si="4"/>
        <v>0</v>
      </c>
      <c r="G77" s="189">
        <f t="shared" si="5"/>
        <v>0</v>
      </c>
      <c r="H77" s="189">
        <f t="shared" si="6"/>
        <v>0</v>
      </c>
    </row>
    <row r="78" spans="2:8" ht="15">
      <c r="B78" s="200">
        <f>'общие характеристики'!C88</f>
        <v>0</v>
      </c>
      <c r="C78" s="200">
        <f>'общие характеристики'!D88</f>
        <v>0</v>
      </c>
      <c r="D78" s="200">
        <f>'общие характеристики'!E88</f>
        <v>0</v>
      </c>
      <c r="E78" s="189">
        <f>IF('общие характеристики'!AI88&gt;0,'общие характеристики'!AI88/'общие характеристики'!$AI$16,0)</f>
        <v>0</v>
      </c>
      <c r="F78" s="189">
        <f t="shared" si="4"/>
        <v>0</v>
      </c>
      <c r="G78" s="189">
        <f t="shared" si="5"/>
        <v>0</v>
      </c>
      <c r="H78" s="189">
        <f t="shared" si="6"/>
        <v>0</v>
      </c>
    </row>
    <row r="79" spans="2:8" ht="15">
      <c r="B79" s="200">
        <f>'общие характеристики'!C89</f>
        <v>0</v>
      </c>
      <c r="C79" s="200">
        <f>'общие характеристики'!D89</f>
        <v>0</v>
      </c>
      <c r="D79" s="200">
        <f>'общие характеристики'!E89</f>
        <v>0</v>
      </c>
      <c r="E79" s="189">
        <f>IF('общие характеристики'!AI89&gt;0,'общие характеристики'!AI89/'общие характеристики'!$AI$16,0)</f>
        <v>0</v>
      </c>
      <c r="F79" s="189">
        <f t="shared" si="4"/>
        <v>0</v>
      </c>
      <c r="G79" s="189">
        <f t="shared" si="5"/>
        <v>0</v>
      </c>
      <c r="H79" s="189">
        <f t="shared" si="6"/>
        <v>0</v>
      </c>
    </row>
    <row r="80" spans="2:8" ht="15">
      <c r="B80" s="200">
        <f>'общие характеристики'!C90</f>
        <v>0</v>
      </c>
      <c r="C80" s="200">
        <f>'общие характеристики'!D90</f>
        <v>0</v>
      </c>
      <c r="D80" s="200">
        <f>'общие характеристики'!E90</f>
        <v>0</v>
      </c>
      <c r="E80" s="189">
        <f>IF('общие характеристики'!AI90&gt;0,'общие характеристики'!AI90/'общие характеристики'!$AI$16,0)</f>
        <v>0</v>
      </c>
      <c r="F80" s="189">
        <f t="shared" si="4"/>
        <v>0</v>
      </c>
      <c r="G80" s="189">
        <f t="shared" si="5"/>
        <v>0</v>
      </c>
      <c r="H80" s="189">
        <f t="shared" si="6"/>
        <v>0</v>
      </c>
    </row>
    <row r="81" spans="2:8" ht="15">
      <c r="B81" s="200">
        <f>'общие характеристики'!C91</f>
        <v>0</v>
      </c>
      <c r="C81" s="200">
        <f>'общие характеристики'!D91</f>
        <v>0</v>
      </c>
      <c r="D81" s="200">
        <f>'общие характеристики'!E91</f>
        <v>0</v>
      </c>
      <c r="E81" s="189">
        <f>IF('общие характеристики'!AI91&gt;0,'общие характеристики'!AI91/'общие характеристики'!$AI$16,0)</f>
        <v>0</v>
      </c>
      <c r="F81" s="189">
        <f t="shared" si="4"/>
        <v>0</v>
      </c>
      <c r="G81" s="189">
        <f t="shared" si="5"/>
        <v>0</v>
      </c>
      <c r="H81" s="189">
        <f t="shared" si="6"/>
        <v>0</v>
      </c>
    </row>
    <row r="82" spans="2:8" ht="15">
      <c r="B82" s="200">
        <f>'общие характеристики'!C92</f>
        <v>0</v>
      </c>
      <c r="C82" s="200">
        <f>'общие характеристики'!D92</f>
        <v>0</v>
      </c>
      <c r="D82" s="200">
        <f>'общие характеристики'!E92</f>
        <v>0</v>
      </c>
      <c r="E82" s="189">
        <f>IF('общие характеристики'!AI92&gt;0,'общие характеристики'!AI92/'общие характеристики'!$AI$16,0)</f>
        <v>0</v>
      </c>
      <c r="F82" s="189">
        <f t="shared" si="4"/>
        <v>0</v>
      </c>
      <c r="G82" s="189">
        <f t="shared" si="5"/>
        <v>0</v>
      </c>
      <c r="H82" s="189">
        <f t="shared" si="6"/>
        <v>0</v>
      </c>
    </row>
    <row r="83" spans="2:8" ht="15">
      <c r="B83" s="200">
        <f>'общие характеристики'!C93</f>
        <v>0</v>
      </c>
      <c r="C83" s="200">
        <f>'общие характеристики'!D93</f>
        <v>0</v>
      </c>
      <c r="D83" s="200">
        <f>'общие характеристики'!E93</f>
        <v>0</v>
      </c>
      <c r="E83" s="189">
        <f>IF('общие характеристики'!AI93&gt;0,'общие характеристики'!AI93/'общие характеристики'!$AI$16,0)</f>
        <v>0</v>
      </c>
      <c r="F83" s="189">
        <f t="shared" si="4"/>
        <v>0</v>
      </c>
      <c r="G83" s="189">
        <f t="shared" si="5"/>
        <v>0</v>
      </c>
      <c r="H83" s="189">
        <f t="shared" si="6"/>
        <v>0</v>
      </c>
    </row>
    <row r="84" spans="2:8" ht="15">
      <c r="B84" s="200">
        <f>'общие характеристики'!C94</f>
        <v>0</v>
      </c>
      <c r="C84" s="200">
        <f>'общие характеристики'!D94</f>
        <v>0</v>
      </c>
      <c r="D84" s="200">
        <f>'общие характеристики'!E94</f>
        <v>0</v>
      </c>
      <c r="E84" s="189">
        <f>IF('общие характеристики'!AI94&gt;0,'общие характеристики'!AI94/'общие характеристики'!$AI$16,0)</f>
        <v>0</v>
      </c>
      <c r="F84" s="189">
        <f t="shared" si="4"/>
        <v>0</v>
      </c>
      <c r="G84" s="189">
        <f t="shared" si="5"/>
        <v>0</v>
      </c>
      <c r="H84" s="189">
        <f t="shared" si="6"/>
        <v>0</v>
      </c>
    </row>
    <row r="85" spans="2:8" ht="15">
      <c r="B85" s="200">
        <f>'общие характеристики'!C95</f>
        <v>0</v>
      </c>
      <c r="C85" s="200">
        <f>'общие характеристики'!D95</f>
        <v>0</v>
      </c>
      <c r="D85" s="200">
        <f>'общие характеристики'!E95</f>
        <v>0</v>
      </c>
      <c r="E85" s="189">
        <f>IF('общие характеристики'!AI95&gt;0,'общие характеристики'!AI95/'общие характеристики'!$AI$16,0)</f>
        <v>0</v>
      </c>
      <c r="F85" s="189">
        <f t="shared" si="4"/>
        <v>0</v>
      </c>
      <c r="G85" s="189">
        <f t="shared" si="5"/>
        <v>0</v>
      </c>
      <c r="H85" s="189">
        <f t="shared" si="6"/>
        <v>0</v>
      </c>
    </row>
    <row r="86" spans="2:8" ht="15">
      <c r="B86" s="200">
        <f>'общие характеристики'!C96</f>
        <v>0</v>
      </c>
      <c r="C86" s="200">
        <f>'общие характеристики'!D96</f>
        <v>0</v>
      </c>
      <c r="D86" s="200">
        <f>'общие характеристики'!E96</f>
        <v>0</v>
      </c>
      <c r="E86" s="189">
        <f>IF('общие характеристики'!AI96&gt;0,'общие характеристики'!AI96/'общие характеристики'!$AI$16,0)</f>
        <v>0</v>
      </c>
      <c r="F86" s="189">
        <f t="shared" si="4"/>
        <v>0</v>
      </c>
      <c r="G86" s="189">
        <f t="shared" si="5"/>
        <v>0</v>
      </c>
      <c r="H86" s="189">
        <f t="shared" si="6"/>
        <v>0</v>
      </c>
    </row>
    <row r="87" spans="2:8" ht="15">
      <c r="B87" s="200">
        <f>'общие характеристики'!C97</f>
        <v>0</v>
      </c>
      <c r="C87" s="200">
        <f>'общие характеристики'!D97</f>
        <v>0</v>
      </c>
      <c r="D87" s="200">
        <f>'общие характеристики'!E97</f>
        <v>0</v>
      </c>
      <c r="E87" s="189">
        <f>IF('общие характеристики'!AI97&gt;0,'общие характеристики'!AI97/'общие характеристики'!$AI$16,0)</f>
        <v>0</v>
      </c>
      <c r="F87" s="189">
        <f t="shared" si="4"/>
        <v>0</v>
      </c>
      <c r="G87" s="189">
        <f t="shared" si="5"/>
        <v>0</v>
      </c>
      <c r="H87" s="189">
        <f t="shared" si="6"/>
        <v>0</v>
      </c>
    </row>
    <row r="88" spans="2:8" ht="15">
      <c r="B88" s="200">
        <f>'общие характеристики'!C98</f>
        <v>0</v>
      </c>
      <c r="C88" s="200">
        <f>'общие характеристики'!D98</f>
        <v>0</v>
      </c>
      <c r="D88" s="200">
        <f>'общие характеристики'!E98</f>
        <v>0</v>
      </c>
      <c r="E88" s="189">
        <f>IF('общие характеристики'!AI98&gt;0,'общие характеристики'!AI98/'общие характеристики'!$AI$16,0)</f>
        <v>0</v>
      </c>
      <c r="F88" s="189">
        <f t="shared" si="4"/>
        <v>0</v>
      </c>
      <c r="G88" s="189">
        <f t="shared" si="5"/>
        <v>0</v>
      </c>
      <c r="H88" s="189">
        <f t="shared" si="6"/>
        <v>0</v>
      </c>
    </row>
    <row r="89" spans="2:8" ht="15">
      <c r="B89" s="200">
        <f>'общие характеристики'!C99</f>
        <v>0</v>
      </c>
      <c r="C89" s="200">
        <f>'общие характеристики'!D99</f>
        <v>0</v>
      </c>
      <c r="D89" s="200">
        <f>'общие характеристики'!E99</f>
        <v>0</v>
      </c>
      <c r="E89" s="189">
        <f>IF('общие характеристики'!AI99&gt;0,'общие характеристики'!AI99/'общие характеристики'!$AI$16,0)</f>
        <v>0</v>
      </c>
      <c r="F89" s="189">
        <f t="shared" si="4"/>
        <v>0</v>
      </c>
      <c r="G89" s="189">
        <f t="shared" si="5"/>
        <v>0</v>
      </c>
      <c r="H89" s="189">
        <f t="shared" si="6"/>
        <v>0</v>
      </c>
    </row>
    <row r="90" spans="2:8" ht="15">
      <c r="B90" s="200">
        <f>'общие характеристики'!C100</f>
        <v>0</v>
      </c>
      <c r="C90" s="200">
        <f>'общие характеристики'!D100</f>
        <v>0</v>
      </c>
      <c r="D90" s="200">
        <f>'общие характеристики'!E100</f>
        <v>0</v>
      </c>
      <c r="E90" s="189">
        <f>IF('общие характеристики'!AI100&gt;0,'общие характеристики'!AI100/'общие характеристики'!$AI$16,0)</f>
        <v>0</v>
      </c>
      <c r="F90" s="189">
        <f t="shared" si="4"/>
        <v>0</v>
      </c>
      <c r="G90" s="189">
        <f t="shared" si="5"/>
        <v>0</v>
      </c>
      <c r="H90" s="189">
        <f t="shared" si="6"/>
        <v>0</v>
      </c>
    </row>
    <row r="91" spans="2:8" ht="15">
      <c r="B91" s="200">
        <f>'общие характеристики'!C101</f>
        <v>0</v>
      </c>
      <c r="C91" s="200">
        <f>'общие характеристики'!D101</f>
        <v>0</v>
      </c>
      <c r="D91" s="200">
        <f>'общие характеристики'!E101</f>
        <v>0</v>
      </c>
      <c r="E91" s="189">
        <f>IF('общие характеристики'!AI101&gt;0,'общие характеристики'!AI101/'общие характеристики'!$AI$16,0)</f>
        <v>0</v>
      </c>
      <c r="F91" s="189">
        <f t="shared" si="4"/>
        <v>0</v>
      </c>
      <c r="G91" s="189">
        <f t="shared" si="5"/>
        <v>0</v>
      </c>
      <c r="H91" s="189">
        <f t="shared" si="6"/>
        <v>0</v>
      </c>
    </row>
    <row r="92" spans="2:8" ht="15">
      <c r="B92" s="200">
        <f>'общие характеристики'!C102</f>
        <v>0</v>
      </c>
      <c r="C92" s="200">
        <f>'общие характеристики'!D102</f>
        <v>0</v>
      </c>
      <c r="D92" s="200">
        <f>'общие характеристики'!E102</f>
        <v>0</v>
      </c>
      <c r="E92" s="189">
        <f>IF('общие характеристики'!AI102&gt;0,'общие характеристики'!AI102/'общие характеристики'!$AI$16,0)</f>
        <v>0</v>
      </c>
      <c r="F92" s="189">
        <f t="shared" si="4"/>
        <v>0</v>
      </c>
      <c r="G92" s="189">
        <f t="shared" si="5"/>
        <v>0</v>
      </c>
      <c r="H92" s="189">
        <f t="shared" si="6"/>
        <v>0</v>
      </c>
    </row>
    <row r="93" spans="2:8" ht="15">
      <c r="B93" s="200">
        <f>'общие характеристики'!C103</f>
        <v>0</v>
      </c>
      <c r="C93" s="200">
        <f>'общие характеристики'!D103</f>
        <v>0</v>
      </c>
      <c r="D93" s="200">
        <f>'общие характеристики'!E103</f>
        <v>0</v>
      </c>
      <c r="E93" s="189">
        <f>IF('общие характеристики'!AI103&gt;0,'общие характеристики'!AI103/'общие характеристики'!$AI$16,0)</f>
        <v>0</v>
      </c>
      <c r="F93" s="189">
        <f t="shared" si="4"/>
        <v>0</v>
      </c>
      <c r="G93" s="189">
        <f t="shared" si="5"/>
        <v>0</v>
      </c>
      <c r="H93" s="189">
        <f t="shared" si="6"/>
        <v>0</v>
      </c>
    </row>
    <row r="94" spans="2:8" ht="15">
      <c r="B94" s="200">
        <f>'общие характеристики'!C104</f>
        <v>0</v>
      </c>
      <c r="C94" s="200">
        <f>'общие характеристики'!D104</f>
        <v>0</v>
      </c>
      <c r="D94" s="200">
        <f>'общие характеристики'!E104</f>
        <v>0</v>
      </c>
      <c r="E94" s="189">
        <f>IF('общие характеристики'!AI104&gt;0,'общие характеристики'!AI104/'общие характеристики'!$AI$16,0)</f>
        <v>0</v>
      </c>
      <c r="F94" s="189">
        <f t="shared" si="4"/>
        <v>0</v>
      </c>
      <c r="G94" s="189">
        <f t="shared" si="5"/>
        <v>0</v>
      </c>
      <c r="H94" s="189">
        <f t="shared" si="6"/>
        <v>0</v>
      </c>
    </row>
    <row r="95" spans="2:8" ht="15">
      <c r="B95" s="200">
        <f>'общие характеристики'!C105</f>
        <v>0</v>
      </c>
      <c r="C95" s="200">
        <f>'общие характеристики'!D105</f>
        <v>0</v>
      </c>
      <c r="D95" s="200">
        <f>'общие характеристики'!E105</f>
        <v>0</v>
      </c>
      <c r="E95" s="189">
        <f>IF('общие характеристики'!AI105&gt;0,'общие характеристики'!AI105/'общие характеристики'!$AI$16,0)</f>
        <v>0</v>
      </c>
      <c r="F95" s="189">
        <f t="shared" si="4"/>
        <v>0</v>
      </c>
      <c r="G95" s="189">
        <f t="shared" si="5"/>
        <v>0</v>
      </c>
      <c r="H95" s="189">
        <f t="shared" si="6"/>
        <v>0</v>
      </c>
    </row>
    <row r="96" spans="2:8" ht="15">
      <c r="B96" s="200">
        <f>'общие характеристики'!C106</f>
        <v>0</v>
      </c>
      <c r="C96" s="200">
        <f>'общие характеристики'!D106</f>
        <v>0</v>
      </c>
      <c r="D96" s="200">
        <f>'общие характеристики'!E106</f>
        <v>0</v>
      </c>
      <c r="E96" s="189">
        <f>IF('общие характеристики'!AI106&gt;0,'общие характеристики'!AI106/'общие характеристики'!$AI$16,0)</f>
        <v>0</v>
      </c>
      <c r="F96" s="189">
        <f t="shared" si="4"/>
        <v>0</v>
      </c>
      <c r="G96" s="189">
        <f t="shared" si="5"/>
        <v>0</v>
      </c>
      <c r="H96" s="189">
        <f t="shared" si="6"/>
        <v>0</v>
      </c>
    </row>
    <row r="97" spans="2:8" ht="15">
      <c r="B97" s="200">
        <f>'общие характеристики'!C107</f>
        <v>0</v>
      </c>
      <c r="C97" s="200">
        <f>'общие характеристики'!D107</f>
        <v>0</v>
      </c>
      <c r="D97" s="200">
        <f>'общие характеристики'!E107</f>
        <v>0</v>
      </c>
      <c r="E97" s="189">
        <f>IF('общие характеристики'!AI107&gt;0,'общие характеристики'!AI107/'общие характеристики'!$AI$16,0)</f>
        <v>0</v>
      </c>
      <c r="F97" s="189">
        <f t="shared" si="4"/>
        <v>0</v>
      </c>
      <c r="G97" s="189">
        <f t="shared" si="5"/>
        <v>0</v>
      </c>
      <c r="H97" s="189">
        <f t="shared" si="6"/>
        <v>0</v>
      </c>
    </row>
    <row r="98" spans="2:8" ht="15">
      <c r="B98" s="200">
        <f>'общие характеристики'!C108</f>
        <v>0</v>
      </c>
      <c r="C98" s="200">
        <f>'общие характеристики'!D108</f>
        <v>0</v>
      </c>
      <c r="D98" s="200">
        <f>'общие характеристики'!E108</f>
        <v>0</v>
      </c>
      <c r="E98" s="189">
        <f>IF('общие характеристики'!AI108&gt;0,'общие характеристики'!AI108/'общие характеристики'!$AI$16,0)</f>
        <v>0</v>
      </c>
      <c r="F98" s="189">
        <f t="shared" si="4"/>
        <v>0</v>
      </c>
      <c r="G98" s="189">
        <f t="shared" si="5"/>
        <v>0</v>
      </c>
      <c r="H98" s="189">
        <f t="shared" si="6"/>
        <v>0</v>
      </c>
    </row>
    <row r="99" spans="2:8" ht="15">
      <c r="B99" s="200">
        <f>'общие характеристики'!C109</f>
        <v>0</v>
      </c>
      <c r="C99" s="200">
        <f>'общие характеристики'!D109</f>
        <v>0</v>
      </c>
      <c r="D99" s="200">
        <f>'общие характеристики'!E109</f>
        <v>0</v>
      </c>
      <c r="E99" s="189">
        <f>IF('общие характеристики'!AI109&gt;0,'общие характеристики'!AI109/'общие характеристики'!$AI$16,0)</f>
        <v>0</v>
      </c>
      <c r="F99" s="189">
        <f t="shared" si="4"/>
        <v>0</v>
      </c>
      <c r="G99" s="189">
        <f t="shared" si="5"/>
        <v>0</v>
      </c>
      <c r="H99" s="189">
        <f t="shared" si="6"/>
        <v>0</v>
      </c>
    </row>
    <row r="100" spans="2:8" ht="15">
      <c r="B100" s="200">
        <f>'общие характеристики'!C110</f>
        <v>0</v>
      </c>
      <c r="C100" s="200">
        <f>'общие характеристики'!D110</f>
        <v>0</v>
      </c>
      <c r="D100" s="200">
        <f>'общие характеристики'!E110</f>
        <v>0</v>
      </c>
      <c r="E100" s="189">
        <f>IF('общие характеристики'!AI110&gt;0,'общие характеристики'!AI110/'общие характеристики'!$AI$16,0)</f>
        <v>0</v>
      </c>
      <c r="F100" s="189">
        <f t="shared" si="4"/>
        <v>0</v>
      </c>
      <c r="G100" s="189">
        <f t="shared" si="5"/>
        <v>0</v>
      </c>
      <c r="H100" s="189">
        <f t="shared" si="6"/>
        <v>0</v>
      </c>
    </row>
    <row r="101" spans="2:8" ht="15">
      <c r="B101" s="200">
        <f>'общие характеристики'!C111</f>
        <v>0</v>
      </c>
      <c r="C101" s="200">
        <f>'общие характеристики'!D111</f>
        <v>0</v>
      </c>
      <c r="D101" s="200">
        <f>'общие характеристики'!E111</f>
        <v>0</v>
      </c>
      <c r="E101" s="189">
        <f>IF('общие характеристики'!AI111&gt;0,'общие характеристики'!AI111/'общие характеристики'!$AI$16,0)</f>
        <v>0</v>
      </c>
      <c r="F101" s="189">
        <f t="shared" si="4"/>
        <v>0</v>
      </c>
      <c r="G101" s="189">
        <f t="shared" si="5"/>
        <v>0</v>
      </c>
      <c r="H101" s="189">
        <f t="shared" si="6"/>
        <v>0</v>
      </c>
    </row>
    <row r="102" spans="2:8" ht="15">
      <c r="B102" s="200">
        <f>'общие характеристики'!C112</f>
        <v>0</v>
      </c>
      <c r="C102" s="200">
        <f>'общие характеристики'!D112</f>
        <v>0</v>
      </c>
      <c r="D102" s="200">
        <f>'общие характеристики'!E112</f>
        <v>0</v>
      </c>
      <c r="E102" s="189">
        <f>IF('общие характеристики'!AI112&gt;0,'общие характеристики'!AI112/'общие характеристики'!$AI$16,0)</f>
        <v>0</v>
      </c>
      <c r="F102" s="189">
        <f t="shared" si="4"/>
        <v>0</v>
      </c>
      <c r="G102" s="189">
        <f t="shared" si="5"/>
        <v>0</v>
      </c>
      <c r="H102" s="189">
        <f t="shared" si="6"/>
        <v>0</v>
      </c>
    </row>
    <row r="103" spans="2:8" ht="15">
      <c r="B103" s="200">
        <f>'общие характеристики'!C113</f>
        <v>0</v>
      </c>
      <c r="C103" s="200">
        <f>'общие характеристики'!D113</f>
        <v>0</v>
      </c>
      <c r="D103" s="200">
        <f>'общие характеристики'!E113</f>
        <v>0</v>
      </c>
      <c r="E103" s="189">
        <f>IF('общие характеристики'!AI113&gt;0,'общие характеристики'!AI113/'общие характеристики'!$AI$16,0)</f>
        <v>0</v>
      </c>
      <c r="F103" s="189">
        <f t="shared" si="4"/>
        <v>0</v>
      </c>
      <c r="G103" s="189">
        <f t="shared" si="5"/>
        <v>0</v>
      </c>
      <c r="H103" s="189">
        <f t="shared" si="6"/>
        <v>0</v>
      </c>
    </row>
    <row r="104" spans="2:8" ht="15">
      <c r="B104" s="200">
        <f>'общие характеристики'!C114</f>
        <v>0</v>
      </c>
      <c r="C104" s="200">
        <f>'общие характеристики'!D114</f>
        <v>0</v>
      </c>
      <c r="D104" s="200">
        <f>'общие характеристики'!E114</f>
        <v>0</v>
      </c>
      <c r="E104" s="189">
        <f>IF('общие характеристики'!AI114&gt;0,'общие характеристики'!AI114/'общие характеристики'!$AI$16,0)</f>
        <v>0</v>
      </c>
      <c r="F104" s="189">
        <f t="shared" si="4"/>
        <v>0</v>
      </c>
      <c r="G104" s="189">
        <f t="shared" si="5"/>
        <v>0</v>
      </c>
      <c r="H104" s="189">
        <f t="shared" si="6"/>
        <v>0</v>
      </c>
    </row>
    <row r="105" spans="2:8" ht="15">
      <c r="B105" s="200">
        <f>'общие характеристики'!C115</f>
        <v>0</v>
      </c>
      <c r="C105" s="200">
        <f>'общие характеристики'!D115</f>
        <v>0</v>
      </c>
      <c r="D105" s="200">
        <f>'общие характеристики'!E115</f>
        <v>0</v>
      </c>
      <c r="E105" s="189">
        <f>IF('общие характеристики'!AI115&gt;0,'общие характеристики'!AI115/'общие характеристики'!$AI$16,0)</f>
        <v>0</v>
      </c>
      <c r="F105" s="189">
        <f t="shared" si="4"/>
        <v>0</v>
      </c>
      <c r="G105" s="189">
        <f t="shared" si="5"/>
        <v>0</v>
      </c>
      <c r="H105" s="189">
        <f t="shared" si="6"/>
        <v>0</v>
      </c>
    </row>
    <row r="106" spans="2:8" ht="15">
      <c r="B106" s="200">
        <f>'общие характеристики'!C116</f>
        <v>0</v>
      </c>
      <c r="C106" s="200">
        <f>'общие характеристики'!D116</f>
        <v>0</v>
      </c>
      <c r="D106" s="200">
        <f>'общие характеристики'!E116</f>
        <v>0</v>
      </c>
      <c r="E106" s="189">
        <f>IF('общие характеристики'!AI116&gt;0,'общие характеристики'!AI116/'общие характеристики'!$AI$16,0)</f>
        <v>0</v>
      </c>
      <c r="F106" s="189">
        <f t="shared" si="4"/>
        <v>0</v>
      </c>
      <c r="G106" s="189">
        <f t="shared" si="5"/>
        <v>0</v>
      </c>
      <c r="H106" s="189">
        <f t="shared" si="6"/>
        <v>0</v>
      </c>
    </row>
  </sheetData>
  <sheetProtection sheet="1" objects="1" scenarios="1" selectLockedCells="1"/>
  <mergeCells count="2">
    <mergeCell ref="B6:D6"/>
    <mergeCell ref="B2:H3"/>
  </mergeCells>
  <conditionalFormatting sqref="E7:E106">
    <cfRule type="cellIs" priority="1" dxfId="0" operator="lessThan">
      <formula>0</formula>
    </cfRule>
  </conditionalFormatting>
  <conditionalFormatting sqref="F7:H106">
    <cfRule type="cellIs" priority="2" dxfId="0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  <ignoredErrors>
    <ignoredError sqref="G8:H106" evalErro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7"/>
  <sheetViews>
    <sheetView workbookViewId="0" topLeftCell="A1">
      <selection activeCell="N29" sqref="N29"/>
    </sheetView>
  </sheetViews>
  <sheetFormatPr defaultColWidth="9.140625" defaultRowHeight="15"/>
  <cols>
    <col min="1" max="1" width="10.140625" style="0" bestFit="1" customWidth="1"/>
  </cols>
  <sheetData>
    <row r="5" ht="15">
      <c r="A5" s="291">
        <v>29591</v>
      </c>
    </row>
    <row r="6" ht="15">
      <c r="A6" s="291">
        <v>30320</v>
      </c>
    </row>
    <row r="7" ht="15">
      <c r="A7" s="291">
        <v>32299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Писак Елена Валерьевна</dc:creator>
  <cp:keywords/>
  <dc:description/>
  <cp:lastModifiedBy>Даниелян Жанна Сергеевна</cp:lastModifiedBy>
  <cp:lastPrinted>2013-03-12T10:23:04Z</cp:lastPrinted>
  <dcterms:created xsi:type="dcterms:W3CDTF">2012-11-27T08:07:43Z</dcterms:created>
  <dcterms:modified xsi:type="dcterms:W3CDTF">2016-12-14T08:00:45Z</dcterms:modified>
  <cp:category/>
  <cp:version/>
  <cp:contentType/>
  <cp:contentStatus/>
</cp:coreProperties>
</file>