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75" windowWidth="19320" windowHeight="11775" activeTab="0"/>
  </bookViews>
  <sheets>
    <sheet name="ЛОТ № 12-16" sheetId="6" r:id="rId1"/>
    <sheet name="ФОТО" sheetId="5" r:id="rId2"/>
  </sheets>
  <definedNames>
    <definedName name="_xlnm._FilterDatabase" localSheetId="0" hidden="1">'ЛОТ № 12-16'!$A$14:$K$23</definedName>
    <definedName name="_xlnm._FilterDatabase" localSheetId="1" hidden="1">'ФОТО'!$A$14:$C$48</definedName>
    <definedName name="_xlnm.Print_Titles" localSheetId="0">'ЛОТ № 12-16'!$14:$14</definedName>
    <definedName name="_xlnm.Print_Titles" localSheetId="1">'ФОТО'!$14:$14</definedName>
  </definedNames>
  <calcPr calcId="152511"/>
</workbook>
</file>

<file path=xl/sharedStrings.xml><?xml version="1.0" encoding="utf-8"?>
<sst xmlns="http://schemas.openxmlformats.org/spreadsheetml/2006/main" count="220" uniqueCount="107">
  <si>
    <t>№ п.п.</t>
  </si>
  <si>
    <t>Код ЕНС</t>
  </si>
  <si>
    <t>Товар</t>
  </si>
  <si>
    <t>Ед. изм.</t>
  </si>
  <si>
    <t>Цена</t>
  </si>
  <si>
    <t>Сумма</t>
  </si>
  <si>
    <t>ШТ</t>
  </si>
  <si>
    <t>Фланец стальной</t>
  </si>
  <si>
    <t>Фланец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</si>
  <si>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</si>
  <si>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</si>
  <si>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</si>
  <si>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</si>
  <si>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</si>
  <si>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руб.</t>
  </si>
  <si>
    <t>(без  НДС)</t>
  </si>
  <si>
    <t>Техническая характеристика</t>
  </si>
  <si>
    <t>Марка</t>
  </si>
  <si>
    <t>Год изготовления/поступления</t>
  </si>
  <si>
    <t>ГОСТ 12820-80</t>
  </si>
  <si>
    <t>Ду600, Ру25, 09Г2С ГОСТ19281-89</t>
  </si>
  <si>
    <t>1-600-25</t>
  </si>
  <si>
    <t>Ду800, Pу6</t>
  </si>
  <si>
    <t>1-800-6</t>
  </si>
  <si>
    <t>1-250-6</t>
  </si>
  <si>
    <t>ЛОТ № 12-16</t>
  </si>
  <si>
    <t>Группа товаров - Общезаводское оборудование. Фланцы</t>
  </si>
  <si>
    <t>Прокладка фланцевая ''Ильма''</t>
  </si>
  <si>
    <t>Фланец дроссельный</t>
  </si>
  <si>
    <t>470051</t>
  </si>
  <si>
    <t>023325</t>
  </si>
  <si>
    <t>047736</t>
  </si>
  <si>
    <t>047740</t>
  </si>
  <si>
    <t>047741</t>
  </si>
  <si>
    <t>038378</t>
  </si>
  <si>
    <t>047738</t>
  </si>
  <si>
    <t>047739</t>
  </si>
  <si>
    <t>047970</t>
  </si>
  <si>
    <t>047999</t>
  </si>
  <si>
    <t>245715</t>
  </si>
  <si>
    <t>245716</t>
  </si>
  <si>
    <t>503602</t>
  </si>
  <si>
    <t>038123</t>
  </si>
  <si>
    <t>047131</t>
  </si>
  <si>
    <t>047170</t>
  </si>
  <si>
    <t>047589</t>
  </si>
  <si>
    <t>047850</t>
  </si>
  <si>
    <t>047868</t>
  </si>
  <si>
    <t>047924</t>
  </si>
  <si>
    <t>894714</t>
  </si>
  <si>
    <t>293421</t>
  </si>
  <si>
    <t>314499</t>
  </si>
  <si>
    <t>426404</t>
  </si>
  <si>
    <t>023337</t>
  </si>
  <si>
    <t>047742</t>
  </si>
  <si>
    <t>ФЛ-003-00-677х620х3,3</t>
  </si>
  <si>
    <t/>
  </si>
  <si>
    <t>ТУ 3799-001-48948122-98</t>
  </si>
  <si>
    <t>1-500-10</t>
  </si>
  <si>
    <t>Ду500, Pу10</t>
  </si>
  <si>
    <t>2-200-40</t>
  </si>
  <si>
    <t>Ду200, Pу40</t>
  </si>
  <si>
    <t>ГОСТ 12821-80</t>
  </si>
  <si>
    <t>2-200-160</t>
  </si>
  <si>
    <t>Ду200, Pу160</t>
  </si>
  <si>
    <t>3-200-160</t>
  </si>
  <si>
    <t>2-200-100</t>
  </si>
  <si>
    <t>Ду200, Pу100</t>
  </si>
  <si>
    <t>3-200-100</t>
  </si>
  <si>
    <t>1-600-16</t>
  </si>
  <si>
    <t>Ду600, Pу16</t>
  </si>
  <si>
    <t>1-800-10</t>
  </si>
  <si>
    <t>Ду800, Pу10</t>
  </si>
  <si>
    <t>1-400-16</t>
  </si>
  <si>
    <t>Сталь 12Х18Н10Т, вес 31кг</t>
  </si>
  <si>
    <t>Сталь 12Х18Н10Т, вес 27,7кг</t>
  </si>
  <si>
    <t>1-80-2,5</t>
  </si>
  <si>
    <t>Ду80, Pу2,5</t>
  </si>
  <si>
    <t>Ду32, Pу25</t>
  </si>
  <si>
    <t>2-32-63</t>
  </si>
  <si>
    <t>1-25-16</t>
  </si>
  <si>
    <t>Ду25, Pу16</t>
  </si>
  <si>
    <t>1-65-35</t>
  </si>
  <si>
    <t>Ду65, Pу35, исполнение 1, расточка торца фланца под трубу 89х9мм</t>
  </si>
  <si>
    <t>ГОСТ 28919-91</t>
  </si>
  <si>
    <t>1-65-6</t>
  </si>
  <si>
    <t>Ду65, Pу6</t>
  </si>
  <si>
    <t>1-25-6</t>
  </si>
  <si>
    <t>Ду25, Pу6</t>
  </si>
  <si>
    <t>Ду250, Pу6</t>
  </si>
  <si>
    <t>ОП ОЦ №1, изделия из нержавеющей стали УКС</t>
  </si>
  <si>
    <t>Заказ 04945</t>
  </si>
  <si>
    <t>FE60-C-800</t>
  </si>
  <si>
    <t>DN800, PN25, комплектующие АСУ "DAMATIK XD". "ЕЕЕ", контракт №1104/456-01/9232</t>
  </si>
  <si>
    <t>3, D250</t>
  </si>
  <si>
    <t>Плоский приварной, ВКСт3сп, P16 кГс/см2</t>
  </si>
  <si>
    <t>1-200-25</t>
  </si>
  <si>
    <t>Ду200, Pу25</t>
  </si>
  <si>
    <t>2-50-160</t>
  </si>
  <si>
    <t>Ду50, Pу160</t>
  </si>
  <si>
    <t>Кол-во</t>
  </si>
  <si>
    <t>Затарка -  возможна затарка в контейнер ИСО-20</t>
  </si>
  <si>
    <t xml:space="preserve">Затарка -  возможна затарка в контейнер ИСО-20 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</si>
  <si>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</si>
  <si>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малоходовых и неликвидных материально-производствненных запасов
Заполярного филиала ПАО "ГМК "Норильский никель"</t>
  </si>
  <si>
    <t>малоходовых и неликвидных материально-производствненных запасов Заполярного филиала ПАО "ГМК "Норильский никель"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</si>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</sst>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</cellStyleXfs>
  <cellXfs count="37">
    <xf numFmtId="0" fontId="0" fillId="0" borderId="0" xfId="0"/>
    <xf numFmtId="0" fontId="4" fillId="0" borderId="1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1" fontId="0" fillId="0" borderId="0" xfId="0" applyNumberFormat="1"/>
    <xf numFmtId="0" fontId="6" fillId="0" borderId="0" xfId="21" applyBorder="1">
      <alignment/>
      <protection/>
    </xf>
    <xf numFmtId="0" fontId="7" fillId="0" borderId="0" xfId="21" applyFont="1" applyBorder="1" applyAlignment="1">
      <alignment horizontal="center"/>
      <protection/>
    </xf>
    <xf numFmtId="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4" fontId="7" fillId="0" borderId="0" xfId="21" applyNumberFormat="1" applyFont="1" applyBorder="1">
      <alignment/>
      <protection/>
    </xf>
    <xf numFmtId="0" fontId="0" fillId="0" borderId="0" xfId="0" applyFill="1"/>
    <xf numFmtId="0" fontId="4" fillId="0" borderId="2" xfId="20" applyFont="1" applyFill="1" applyBorder="1" applyAlignment="1">
      <alignment horizontal="center"/>
      <protection/>
    </xf>
    <xf numFmtId="0" fontId="4" fillId="0" borderId="2" xfId="20" applyNumberFormat="1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0" xfId="21" applyBorder="1" applyAlignment="1">
      <alignment horizontal="center"/>
      <protection/>
    </xf>
    <xf numFmtId="0" fontId="7" fillId="0" borderId="0" xfId="21" applyNumberFormat="1" applyFont="1" applyBorder="1" applyAlignment="1">
      <alignment horizontal="center"/>
      <protection/>
    </xf>
    <xf numFmtId="4" fontId="4" fillId="0" borderId="1" xfId="20" applyNumberFormat="1" applyFont="1" applyFill="1" applyBorder="1">
      <alignment/>
      <protection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20" applyNumberFormat="1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4" fontId="3" fillId="2" borderId="1" xfId="20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5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_МиН МПЗ к перемещению на неликв. склады_актуальн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200025</xdr:rowOff>
    </xdr:from>
    <xdr:to>
      <xdr:col>2</xdr:col>
      <xdr:colOff>9525</xdr:colOff>
      <xdr:row>16</xdr:row>
      <xdr:rowOff>3867150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3286125"/>
          <a:ext cx="4067175" cy="386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200025</xdr:rowOff>
    </xdr:from>
    <xdr:to>
      <xdr:col>3</xdr:col>
      <xdr:colOff>0</xdr:colOff>
      <xdr:row>16</xdr:row>
      <xdr:rowOff>3867150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3286125"/>
          <a:ext cx="4067175" cy="386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38100</xdr:rowOff>
    </xdr:from>
    <xdr:to>
      <xdr:col>2</xdr:col>
      <xdr:colOff>1771650</xdr:colOff>
      <xdr:row>18</xdr:row>
      <xdr:rowOff>3019425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0125" y="7410450"/>
          <a:ext cx="5791200" cy="2981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962025</xdr:colOff>
      <xdr:row>20</xdr:row>
      <xdr:rowOff>0</xdr:rowOff>
    </xdr:from>
    <xdr:to>
      <xdr:col>2</xdr:col>
      <xdr:colOff>419100</xdr:colOff>
      <xdr:row>21</xdr:row>
      <xdr:rowOff>19050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10610850"/>
          <a:ext cx="4476750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9525</xdr:colOff>
      <xdr:row>23</xdr:row>
      <xdr:rowOff>19050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138493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0</xdr:colOff>
      <xdr:row>23</xdr:row>
      <xdr:rowOff>19050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138493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9525</xdr:colOff>
      <xdr:row>25</xdr:row>
      <xdr:rowOff>19050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170878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200025</xdr:rowOff>
    </xdr:from>
    <xdr:to>
      <xdr:col>3</xdr:col>
      <xdr:colOff>0</xdr:colOff>
      <xdr:row>25</xdr:row>
      <xdr:rowOff>38100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17087850"/>
          <a:ext cx="4067175" cy="3076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9525</xdr:colOff>
      <xdr:row>27</xdr:row>
      <xdr:rowOff>19050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203263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0</xdr:colOff>
      <xdr:row>27</xdr:row>
      <xdr:rowOff>19050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203263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9525</xdr:colOff>
      <xdr:row>29</xdr:row>
      <xdr:rowOff>19050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235648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0</xdr:colOff>
      <xdr:row>29</xdr:row>
      <xdr:rowOff>19050</xdr:rowOff>
    </xdr:to>
    <xdr:pic>
      <xdr:nvPicPr>
        <xdr:cNvPr id="21" name="Рисунок 20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235648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9525</xdr:colOff>
      <xdr:row>31</xdr:row>
      <xdr:rowOff>19050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268033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0</xdr:colOff>
      <xdr:row>31</xdr:row>
      <xdr:rowOff>19050</xdr:rowOff>
    </xdr:to>
    <xdr:pic>
      <xdr:nvPicPr>
        <xdr:cNvPr id="23" name="Рисунок 22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268033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9525</xdr:colOff>
      <xdr:row>33</xdr:row>
      <xdr:rowOff>19050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30041850"/>
          <a:ext cx="40671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4019550</xdr:colOff>
      <xdr:row>32</xdr:row>
      <xdr:rowOff>3019425</xdr:rowOff>
    </xdr:to>
    <xdr:pic>
      <xdr:nvPicPr>
        <xdr:cNvPr id="25" name="Рисунок 24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30041850"/>
          <a:ext cx="4019550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2200275</xdr:colOff>
      <xdr:row>34</xdr:row>
      <xdr:rowOff>3000375</xdr:rowOff>
    </xdr:to>
    <xdr:pic>
      <xdr:nvPicPr>
        <xdr:cNvPr id="26" name="Рисунок 25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33280350"/>
          <a:ext cx="6257925" cy="3000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1647825</xdr:colOff>
      <xdr:row>37</xdr:row>
      <xdr:rowOff>19050</xdr:rowOff>
    </xdr:to>
    <xdr:pic>
      <xdr:nvPicPr>
        <xdr:cNvPr id="29" name="Рисунок 28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36518850"/>
          <a:ext cx="57054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9525</xdr:colOff>
      <xdr:row>39</xdr:row>
      <xdr:rowOff>9525</xdr:rowOff>
    </xdr:to>
    <xdr:pic>
      <xdr:nvPicPr>
        <xdr:cNvPr id="33" name="Рисунок 3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397573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0</xdr:colOff>
      <xdr:row>39</xdr:row>
      <xdr:rowOff>9525</xdr:rowOff>
    </xdr:to>
    <xdr:pic>
      <xdr:nvPicPr>
        <xdr:cNvPr id="34" name="Рисунок 33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397573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9525</xdr:colOff>
      <xdr:row>41</xdr:row>
      <xdr:rowOff>9525</xdr:rowOff>
    </xdr:to>
    <xdr:pic>
      <xdr:nvPicPr>
        <xdr:cNvPr id="35" name="Рисунок 3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429958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0</xdr:colOff>
      <xdr:row>41</xdr:row>
      <xdr:rowOff>9525</xdr:rowOff>
    </xdr:to>
    <xdr:pic>
      <xdr:nvPicPr>
        <xdr:cNvPr id="36" name="Рисунок 35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429958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9525</xdr:colOff>
      <xdr:row>43</xdr:row>
      <xdr:rowOff>9525</xdr:rowOff>
    </xdr:to>
    <xdr:pic>
      <xdr:nvPicPr>
        <xdr:cNvPr id="37" name="Рисунок 36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462343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0</xdr:colOff>
      <xdr:row>43</xdr:row>
      <xdr:rowOff>9525</xdr:rowOff>
    </xdr:to>
    <xdr:pic>
      <xdr:nvPicPr>
        <xdr:cNvPr id="38" name="Рисунок 37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462343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152400</xdr:colOff>
      <xdr:row>44</xdr:row>
      <xdr:rowOff>2990850</xdr:rowOff>
    </xdr:to>
    <xdr:pic>
      <xdr:nvPicPr>
        <xdr:cNvPr id="39" name="Рисунок 38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49472850"/>
          <a:ext cx="4210050" cy="2990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952500</xdr:colOff>
      <xdr:row>46</xdr:row>
      <xdr:rowOff>3019425</xdr:rowOff>
    </xdr:to>
    <xdr:pic>
      <xdr:nvPicPr>
        <xdr:cNvPr id="40" name="Рисунок 39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52711350"/>
          <a:ext cx="5010150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962025</xdr:colOff>
      <xdr:row>48</xdr:row>
      <xdr:rowOff>0</xdr:rowOff>
    </xdr:from>
    <xdr:to>
      <xdr:col>2</xdr:col>
      <xdr:colOff>9525</xdr:colOff>
      <xdr:row>49</xdr:row>
      <xdr:rowOff>0</xdr:rowOff>
    </xdr:to>
    <xdr:pic>
      <xdr:nvPicPr>
        <xdr:cNvPr id="41" name="Рисунок 40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55949850"/>
          <a:ext cx="4067175" cy="3038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0</xdr:colOff>
      <xdr:row>49</xdr:row>
      <xdr:rowOff>9525</xdr:rowOff>
    </xdr:to>
    <xdr:pic>
      <xdr:nvPicPr>
        <xdr:cNvPr id="42" name="Рисунок 41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559498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9525</xdr:colOff>
      <xdr:row>51</xdr:row>
      <xdr:rowOff>9525</xdr:rowOff>
    </xdr:to>
    <xdr:pic>
      <xdr:nvPicPr>
        <xdr:cNvPr id="43" name="Рисунок 42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591883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9525</xdr:colOff>
      <xdr:row>52</xdr:row>
      <xdr:rowOff>3019425</xdr:rowOff>
    </xdr:to>
    <xdr:pic>
      <xdr:nvPicPr>
        <xdr:cNvPr id="44" name="Рисунок 43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62426850"/>
          <a:ext cx="4067175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3</xdr:col>
      <xdr:colOff>0</xdr:colOff>
      <xdr:row>53</xdr:row>
      <xdr:rowOff>0</xdr:rowOff>
    </xdr:to>
    <xdr:pic>
      <xdr:nvPicPr>
        <xdr:cNvPr id="45" name="Рисунок 44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62426850"/>
          <a:ext cx="4067175" cy="3038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9525</xdr:colOff>
      <xdr:row>54</xdr:row>
      <xdr:rowOff>3019425</xdr:rowOff>
    </xdr:to>
    <xdr:pic>
      <xdr:nvPicPr>
        <xdr:cNvPr id="46" name="Рисунок 45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65665350"/>
          <a:ext cx="4067175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0</xdr:colOff>
      <xdr:row>54</xdr:row>
      <xdr:rowOff>3019425</xdr:rowOff>
    </xdr:to>
    <xdr:pic>
      <xdr:nvPicPr>
        <xdr:cNvPr id="47" name="Рисунок 46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65665350"/>
          <a:ext cx="4067175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9525</xdr:colOff>
      <xdr:row>57</xdr:row>
      <xdr:rowOff>9525</xdr:rowOff>
    </xdr:to>
    <xdr:pic>
      <xdr:nvPicPr>
        <xdr:cNvPr id="48" name="Рисунок 47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68903850"/>
          <a:ext cx="4067175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4038600</xdr:colOff>
      <xdr:row>57</xdr:row>
      <xdr:rowOff>9525</xdr:rowOff>
    </xdr:to>
    <xdr:pic>
      <xdr:nvPicPr>
        <xdr:cNvPr id="49" name="Рисунок 48"/>
        <xdr:cNvPicPr preferRelativeResize="1"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19675" y="68903850"/>
          <a:ext cx="4038600" cy="30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58</xdr:row>
      <xdr:rowOff>3019425</xdr:rowOff>
    </xdr:to>
    <xdr:pic>
      <xdr:nvPicPr>
        <xdr:cNvPr id="50" name="Рисунок 49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025" y="72142350"/>
          <a:ext cx="4057650" cy="3019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4010025</xdr:colOff>
      <xdr:row>58</xdr:row>
      <xdr:rowOff>0</xdr:rowOff>
    </xdr:from>
    <xdr:to>
      <xdr:col>2</xdr:col>
      <xdr:colOff>4010025</xdr:colOff>
      <xdr:row>58</xdr:row>
      <xdr:rowOff>3019425</xdr:rowOff>
    </xdr:to>
    <xdr:pic>
      <xdr:nvPicPr>
        <xdr:cNvPr id="51" name="Рисунок 50"/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72050" y="72142350"/>
          <a:ext cx="4057650" cy="3019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75" zoomScaleNormal="75" workbookViewId="0" topLeftCell="A1">
      <pane ySplit="14" topLeftCell="A15" activePane="bottomLeft" state="frozen"/>
      <selection pane="topLeft" activeCell="B1" sqref="B1"/>
      <selection pane="bottomLeft" activeCell="O11" sqref="O11"/>
    </sheetView>
  </sheetViews>
  <sheetFormatPr defaultColWidth="9.00390625" defaultRowHeight="15.75"/>
  <cols>
    <col min="1" max="1" width="7.00390625" style="0" customWidth="1"/>
    <col min="2" max="2" width="12.00390625" style="29" customWidth="1"/>
    <col min="3" max="3" width="24.25390625" style="14" customWidth="1"/>
    <col min="4" max="4" width="21.875" style="14" customWidth="1"/>
    <col min="5" max="5" width="37.25390625" style="14" customWidth="1"/>
    <col min="6" max="6" width="18.75390625" style="14" customWidth="1"/>
    <col min="7" max="7" width="14.375" style="14" customWidth="1"/>
    <col min="8" max="8" width="10.875" style="14" customWidth="1"/>
    <col min="9" max="9" width="11.625" style="0" customWidth="1"/>
    <col min="10" max="10" width="11.50390625" style="3" customWidth="1"/>
    <col min="11" max="11" width="17.75390625" style="0" customWidth="1"/>
  </cols>
  <sheetData>
    <row r="1" spans="1:11" ht="18.7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32" t="s">
        <v>105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5.75">
      <c r="A4" s="33" t="s">
        <v>103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.7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.75">
      <c r="A7" s="33" t="s">
        <v>101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.7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.75">
      <c r="A9" s="33" t="s">
        <v>11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5.75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5.75">
      <c r="A11" s="33" t="s">
        <v>13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3" spans="1:11" ht="15.75">
      <c r="A13" s="4">
        <f>SUBTOTAL(103,A15:A41)</f>
        <v>27</v>
      </c>
      <c r="B13" s="16"/>
      <c r="C13" s="15"/>
      <c r="D13" s="15"/>
      <c r="E13" s="15"/>
      <c r="F13" s="15"/>
      <c r="G13" s="15"/>
      <c r="H13" s="15"/>
      <c r="I13" s="6" t="s">
        <v>14</v>
      </c>
      <c r="J13" s="7" t="s">
        <v>15</v>
      </c>
      <c r="K13" s="8">
        <f>SUBTOTAL(109,K15:K41)</f>
        <v>545990.9420000003</v>
      </c>
    </row>
    <row r="14" spans="1:11" s="9" customFormat="1" ht="47.25">
      <c r="A14" s="20" t="s">
        <v>0</v>
      </c>
      <c r="B14" s="21" t="s">
        <v>1</v>
      </c>
      <c r="C14" s="20" t="s">
        <v>2</v>
      </c>
      <c r="D14" s="22" t="s">
        <v>17</v>
      </c>
      <c r="E14" s="22" t="s">
        <v>16</v>
      </c>
      <c r="F14" s="22" t="s">
        <v>106</v>
      </c>
      <c r="G14" s="23" t="s">
        <v>18</v>
      </c>
      <c r="H14" s="20" t="s">
        <v>3</v>
      </c>
      <c r="I14" s="24" t="s">
        <v>100</v>
      </c>
      <c r="J14" s="24" t="s">
        <v>4</v>
      </c>
      <c r="K14" s="25" t="s">
        <v>5</v>
      </c>
    </row>
    <row r="15" spans="1:11" ht="15.75">
      <c r="A15" s="1">
        <v>1</v>
      </c>
      <c r="B15" s="28" t="s">
        <v>30</v>
      </c>
      <c r="C15" s="18" t="s">
        <v>7</v>
      </c>
      <c r="D15" s="19" t="s">
        <v>58</v>
      </c>
      <c r="E15" s="19" t="s">
        <v>59</v>
      </c>
      <c r="F15" s="30" t="s">
        <v>19</v>
      </c>
      <c r="G15" s="2">
        <v>2006</v>
      </c>
      <c r="H15" s="28" t="s">
        <v>6</v>
      </c>
      <c r="I15" s="27">
        <v>360</v>
      </c>
      <c r="J15" s="27">
        <f>4080.75*0.1</f>
        <v>408.07500000000005</v>
      </c>
      <c r="K15" s="17">
        <f>I15*J15</f>
        <v>146907.00000000003</v>
      </c>
    </row>
    <row r="16" spans="1:11" ht="15.75">
      <c r="A16" s="31">
        <v>2</v>
      </c>
      <c r="B16" s="28" t="s">
        <v>53</v>
      </c>
      <c r="C16" s="18" t="s">
        <v>7</v>
      </c>
      <c r="D16" s="19" t="s">
        <v>96</v>
      </c>
      <c r="E16" s="19" t="s">
        <v>97</v>
      </c>
      <c r="F16" s="30" t="s">
        <v>19</v>
      </c>
      <c r="G16" s="26">
        <v>2004</v>
      </c>
      <c r="H16" s="28" t="s">
        <v>6</v>
      </c>
      <c r="I16" s="27">
        <v>121</v>
      </c>
      <c r="J16" s="27">
        <f>1082.24*0.1</f>
        <v>108.224</v>
      </c>
      <c r="K16" s="17">
        <f aca="true" t="shared" si="0" ref="K16:K41">I16*J16</f>
        <v>13095.104000000001</v>
      </c>
    </row>
    <row r="17" spans="1:11" ht="15.75">
      <c r="A17" s="31">
        <v>3</v>
      </c>
      <c r="B17" s="28" t="s">
        <v>42</v>
      </c>
      <c r="C17" s="18" t="s">
        <v>8</v>
      </c>
      <c r="D17" s="19" t="s">
        <v>21</v>
      </c>
      <c r="E17" s="19" t="s">
        <v>20</v>
      </c>
      <c r="F17" s="30" t="s">
        <v>19</v>
      </c>
      <c r="G17" s="26">
        <v>2005</v>
      </c>
      <c r="H17" s="28" t="s">
        <v>6</v>
      </c>
      <c r="I17" s="27">
        <v>6</v>
      </c>
      <c r="J17" s="27">
        <f>7896.9*0.1</f>
        <v>789.69</v>
      </c>
      <c r="K17" s="17">
        <f t="shared" si="0"/>
        <v>4738.14</v>
      </c>
    </row>
    <row r="18" spans="1:11" ht="15.75">
      <c r="A18" s="1">
        <v>4</v>
      </c>
      <c r="B18" s="28" t="s">
        <v>34</v>
      </c>
      <c r="C18" s="18" t="s">
        <v>7</v>
      </c>
      <c r="D18" s="19" t="s">
        <v>23</v>
      </c>
      <c r="E18" s="19" t="s">
        <v>22</v>
      </c>
      <c r="F18" s="30" t="s">
        <v>19</v>
      </c>
      <c r="G18" s="2">
        <v>2005</v>
      </c>
      <c r="H18" s="28" t="s">
        <v>6</v>
      </c>
      <c r="I18" s="27">
        <v>16</v>
      </c>
      <c r="J18" s="27">
        <f>12064.8*0.1</f>
        <v>1206.48</v>
      </c>
      <c r="K18" s="17">
        <f t="shared" si="0"/>
        <v>19303.68</v>
      </c>
    </row>
    <row r="19" spans="1:11" s="9" customFormat="1" ht="15.75">
      <c r="A19" s="31">
        <v>5</v>
      </c>
      <c r="B19" s="28" t="s">
        <v>34</v>
      </c>
      <c r="C19" s="18" t="s">
        <v>7</v>
      </c>
      <c r="D19" s="19" t="s">
        <v>23</v>
      </c>
      <c r="E19" s="19" t="s">
        <v>22</v>
      </c>
      <c r="F19" s="30" t="s">
        <v>19</v>
      </c>
      <c r="G19" s="31">
        <v>2005</v>
      </c>
      <c r="H19" s="28" t="s">
        <v>6</v>
      </c>
      <c r="I19" s="27">
        <v>16</v>
      </c>
      <c r="J19" s="27">
        <f>12064.8*0.1</f>
        <v>1206.48</v>
      </c>
      <c r="K19" s="17">
        <f t="shared" si="0"/>
        <v>19303.68</v>
      </c>
    </row>
    <row r="20" spans="1:11" ht="15.75">
      <c r="A20" s="31">
        <v>6</v>
      </c>
      <c r="B20" s="28" t="s">
        <v>43</v>
      </c>
      <c r="C20" s="18" t="s">
        <v>7</v>
      </c>
      <c r="D20" s="19" t="s">
        <v>56</v>
      </c>
      <c r="E20" s="19" t="s">
        <v>78</v>
      </c>
      <c r="F20" s="30" t="s">
        <v>56</v>
      </c>
      <c r="G20" s="26">
        <v>2004</v>
      </c>
      <c r="H20" s="28" t="s">
        <v>6</v>
      </c>
      <c r="I20" s="27">
        <v>2</v>
      </c>
      <c r="J20" s="27">
        <f>289.25*0.1</f>
        <v>28.925</v>
      </c>
      <c r="K20" s="17">
        <f t="shared" si="0"/>
        <v>57.85</v>
      </c>
    </row>
    <row r="21" spans="1:11" ht="15.75">
      <c r="A21" s="1">
        <v>7</v>
      </c>
      <c r="B21" s="28" t="s">
        <v>44</v>
      </c>
      <c r="C21" s="18" t="s">
        <v>7</v>
      </c>
      <c r="D21" s="19" t="s">
        <v>79</v>
      </c>
      <c r="E21" s="19" t="s">
        <v>56</v>
      </c>
      <c r="F21" s="30" t="s">
        <v>56</v>
      </c>
      <c r="G21" s="26">
        <v>2004</v>
      </c>
      <c r="H21" s="28" t="s">
        <v>6</v>
      </c>
      <c r="I21" s="27">
        <v>2</v>
      </c>
      <c r="J21" s="27">
        <f>249.6*0.1</f>
        <v>24.96</v>
      </c>
      <c r="K21" s="17">
        <f t="shared" si="0"/>
        <v>49.92</v>
      </c>
    </row>
    <row r="22" spans="1:11" ht="15.75">
      <c r="A22" s="31">
        <v>8</v>
      </c>
      <c r="B22" s="28" t="s">
        <v>45</v>
      </c>
      <c r="C22" s="18" t="s">
        <v>7</v>
      </c>
      <c r="D22" s="19" t="s">
        <v>80</v>
      </c>
      <c r="E22" s="19" t="s">
        <v>81</v>
      </c>
      <c r="F22" s="30" t="s">
        <v>62</v>
      </c>
      <c r="G22" s="26">
        <v>2005</v>
      </c>
      <c r="H22" s="28" t="s">
        <v>6</v>
      </c>
      <c r="I22" s="27">
        <v>18</v>
      </c>
      <c r="J22" s="27">
        <f>188*0.1</f>
        <v>18.8</v>
      </c>
      <c r="K22" s="17">
        <f t="shared" si="0"/>
        <v>338.40000000000003</v>
      </c>
    </row>
    <row r="23" spans="1:11" ht="15.75">
      <c r="A23" s="31">
        <v>9</v>
      </c>
      <c r="B23" s="28" t="s">
        <v>31</v>
      </c>
      <c r="C23" s="18" t="s">
        <v>7</v>
      </c>
      <c r="D23" s="19" t="s">
        <v>60</v>
      </c>
      <c r="E23" s="19" t="s">
        <v>61</v>
      </c>
      <c r="F23" s="30" t="s">
        <v>62</v>
      </c>
      <c r="G23" s="2">
        <v>2004</v>
      </c>
      <c r="H23" s="28" t="s">
        <v>6</v>
      </c>
      <c r="I23" s="27">
        <v>720</v>
      </c>
      <c r="J23" s="27">
        <f>1208.81*0.1</f>
        <v>120.881</v>
      </c>
      <c r="K23" s="17">
        <f t="shared" si="0"/>
        <v>87034.32</v>
      </c>
    </row>
    <row r="24" spans="1:11" ht="15.75">
      <c r="A24" s="1">
        <v>10</v>
      </c>
      <c r="B24" s="28" t="s">
        <v>35</v>
      </c>
      <c r="C24" s="18" t="s">
        <v>7</v>
      </c>
      <c r="D24" s="19" t="s">
        <v>66</v>
      </c>
      <c r="E24" s="19" t="s">
        <v>67</v>
      </c>
      <c r="F24" s="30" t="s">
        <v>62</v>
      </c>
      <c r="G24" s="2">
        <v>2004</v>
      </c>
      <c r="H24" s="28" t="s">
        <v>6</v>
      </c>
      <c r="I24" s="27">
        <v>48</v>
      </c>
      <c r="J24" s="27">
        <f>6205.92*0.1</f>
        <v>620.5920000000001</v>
      </c>
      <c r="K24" s="17">
        <f t="shared" si="0"/>
        <v>29788.416000000005</v>
      </c>
    </row>
    <row r="25" spans="1:11" ht="15.75">
      <c r="A25" s="31">
        <v>11</v>
      </c>
      <c r="B25" s="28" t="s">
        <v>36</v>
      </c>
      <c r="C25" s="18" t="s">
        <v>7</v>
      </c>
      <c r="D25" s="19" t="s">
        <v>68</v>
      </c>
      <c r="E25" s="19" t="s">
        <v>67</v>
      </c>
      <c r="F25" s="30" t="s">
        <v>62</v>
      </c>
      <c r="G25" s="2">
        <v>2004</v>
      </c>
      <c r="H25" s="28" t="s">
        <v>6</v>
      </c>
      <c r="I25" s="27">
        <v>50</v>
      </c>
      <c r="J25" s="27">
        <f>6464.64*0.1</f>
        <v>646.464</v>
      </c>
      <c r="K25" s="17">
        <f t="shared" si="0"/>
        <v>32323.200000000004</v>
      </c>
    </row>
    <row r="26" spans="1:11" ht="15.75">
      <c r="A26" s="31">
        <v>12</v>
      </c>
      <c r="B26" s="28" t="s">
        <v>32</v>
      </c>
      <c r="C26" s="18" t="s">
        <v>7</v>
      </c>
      <c r="D26" s="19" t="s">
        <v>63</v>
      </c>
      <c r="E26" s="19" t="s">
        <v>64</v>
      </c>
      <c r="F26" s="30" t="s">
        <v>62</v>
      </c>
      <c r="G26" s="2">
        <v>2004</v>
      </c>
      <c r="H26" s="28" t="s">
        <v>6</v>
      </c>
      <c r="I26" s="27">
        <v>100</v>
      </c>
      <c r="J26" s="27">
        <f>6564.32*0.1</f>
        <v>656.432</v>
      </c>
      <c r="K26" s="17">
        <f t="shared" si="0"/>
        <v>65643.2</v>
      </c>
    </row>
    <row r="27" spans="1:11" ht="15.75">
      <c r="A27" s="1">
        <v>13</v>
      </c>
      <c r="B27" s="28" t="s">
        <v>33</v>
      </c>
      <c r="C27" s="18" t="s">
        <v>7</v>
      </c>
      <c r="D27" s="19" t="s">
        <v>65</v>
      </c>
      <c r="E27" s="19" t="s">
        <v>64</v>
      </c>
      <c r="F27" s="30" t="s">
        <v>62</v>
      </c>
      <c r="G27" s="2">
        <v>2004</v>
      </c>
      <c r="H27" s="28" t="s">
        <v>6</v>
      </c>
      <c r="I27" s="27">
        <v>90</v>
      </c>
      <c r="J27" s="27">
        <f>6839.84*0.1</f>
        <v>683.984</v>
      </c>
      <c r="K27" s="17">
        <f t="shared" si="0"/>
        <v>61558.560000000005</v>
      </c>
    </row>
    <row r="28" spans="1:11" ht="15.75">
      <c r="A28" s="31">
        <v>14</v>
      </c>
      <c r="B28" s="28" t="s">
        <v>54</v>
      </c>
      <c r="C28" s="18" t="s">
        <v>7</v>
      </c>
      <c r="D28" s="19" t="s">
        <v>98</v>
      </c>
      <c r="E28" s="19" t="s">
        <v>99</v>
      </c>
      <c r="F28" s="30" t="s">
        <v>62</v>
      </c>
      <c r="G28" s="26">
        <v>2005</v>
      </c>
      <c r="H28" s="28" t="s">
        <v>6</v>
      </c>
      <c r="I28" s="27">
        <v>243</v>
      </c>
      <c r="J28" s="27">
        <f>343.17*0.1</f>
        <v>34.317</v>
      </c>
      <c r="K28" s="17">
        <f t="shared" si="0"/>
        <v>8339.031</v>
      </c>
    </row>
    <row r="29" spans="1:11" ht="31.5">
      <c r="A29" s="31">
        <v>15</v>
      </c>
      <c r="B29" s="28" t="s">
        <v>46</v>
      </c>
      <c r="C29" s="18" t="s">
        <v>7</v>
      </c>
      <c r="D29" s="19" t="s">
        <v>82</v>
      </c>
      <c r="E29" s="19" t="s">
        <v>83</v>
      </c>
      <c r="F29" s="30" t="s">
        <v>84</v>
      </c>
      <c r="G29" s="26">
        <v>2004</v>
      </c>
      <c r="H29" s="28" t="s">
        <v>6</v>
      </c>
      <c r="I29" s="27">
        <v>8</v>
      </c>
      <c r="J29" s="27">
        <f>4256*0.1</f>
        <v>425.6</v>
      </c>
      <c r="K29" s="17">
        <f t="shared" si="0"/>
        <v>3404.8</v>
      </c>
    </row>
    <row r="30" spans="1:11" ht="15.75">
      <c r="A30" s="1">
        <v>16</v>
      </c>
      <c r="B30" s="28" t="s">
        <v>47</v>
      </c>
      <c r="C30" s="18" t="s">
        <v>7</v>
      </c>
      <c r="D30" s="19" t="s">
        <v>85</v>
      </c>
      <c r="E30" s="19" t="s">
        <v>86</v>
      </c>
      <c r="F30" s="30" t="s">
        <v>19</v>
      </c>
      <c r="G30" s="26">
        <v>2005</v>
      </c>
      <c r="H30" s="28" t="s">
        <v>6</v>
      </c>
      <c r="I30" s="27">
        <v>8</v>
      </c>
      <c r="J30" s="27">
        <f>585.64*0.1</f>
        <v>58.564</v>
      </c>
      <c r="K30" s="17">
        <f t="shared" si="0"/>
        <v>468.512</v>
      </c>
    </row>
    <row r="31" spans="1:11" ht="15.75">
      <c r="A31" s="31">
        <v>17</v>
      </c>
      <c r="B31" s="28" t="s">
        <v>48</v>
      </c>
      <c r="C31" s="18" t="s">
        <v>7</v>
      </c>
      <c r="D31" s="19" t="s">
        <v>87</v>
      </c>
      <c r="E31" s="19" t="s">
        <v>88</v>
      </c>
      <c r="F31" s="30" t="s">
        <v>19</v>
      </c>
      <c r="G31" s="26">
        <v>2005</v>
      </c>
      <c r="H31" s="28" t="s">
        <v>6</v>
      </c>
      <c r="I31" s="27">
        <v>2</v>
      </c>
      <c r="J31" s="27">
        <f>237.3*0.1</f>
        <v>23.730000000000004</v>
      </c>
      <c r="K31" s="17">
        <f t="shared" si="0"/>
        <v>47.46000000000001</v>
      </c>
    </row>
    <row r="32" spans="1:11" ht="15.75">
      <c r="A32" s="31">
        <v>18</v>
      </c>
      <c r="B32" s="28" t="s">
        <v>37</v>
      </c>
      <c r="C32" s="18" t="s">
        <v>7</v>
      </c>
      <c r="D32" s="19" t="s">
        <v>69</v>
      </c>
      <c r="E32" s="19" t="s">
        <v>70</v>
      </c>
      <c r="F32" s="30" t="s">
        <v>19</v>
      </c>
      <c r="G32" s="2">
        <v>2004</v>
      </c>
      <c r="H32" s="28" t="s">
        <v>6</v>
      </c>
      <c r="I32" s="27">
        <v>6</v>
      </c>
      <c r="J32" s="27">
        <f>12457.76*0.1</f>
        <v>1245.776</v>
      </c>
      <c r="K32" s="17">
        <f t="shared" si="0"/>
        <v>7474.656000000001</v>
      </c>
    </row>
    <row r="33" spans="1:11" ht="15.75">
      <c r="A33" s="1">
        <v>19</v>
      </c>
      <c r="B33" s="28" t="s">
        <v>38</v>
      </c>
      <c r="C33" s="18" t="s">
        <v>7</v>
      </c>
      <c r="D33" s="19" t="s">
        <v>71</v>
      </c>
      <c r="E33" s="19" t="s">
        <v>72</v>
      </c>
      <c r="F33" s="30" t="s">
        <v>62</v>
      </c>
      <c r="G33" s="2">
        <v>2004</v>
      </c>
      <c r="H33" s="28" t="s">
        <v>6</v>
      </c>
      <c r="I33" s="27">
        <v>6</v>
      </c>
      <c r="J33" s="27">
        <f>11990*0.1</f>
        <v>1199</v>
      </c>
      <c r="K33" s="17">
        <f t="shared" si="0"/>
        <v>7194</v>
      </c>
    </row>
    <row r="34" spans="1:11" ht="15.75">
      <c r="A34" s="31">
        <v>20</v>
      </c>
      <c r="B34" s="28" t="s">
        <v>39</v>
      </c>
      <c r="C34" s="18" t="s">
        <v>8</v>
      </c>
      <c r="D34" s="19" t="s">
        <v>73</v>
      </c>
      <c r="E34" s="19" t="s">
        <v>74</v>
      </c>
      <c r="F34" s="30" t="s">
        <v>19</v>
      </c>
      <c r="G34" s="26">
        <v>2008</v>
      </c>
      <c r="H34" s="28" t="s">
        <v>6</v>
      </c>
      <c r="I34" s="27">
        <v>2</v>
      </c>
      <c r="J34" s="27">
        <f>79768.2*0.1</f>
        <v>7976.82</v>
      </c>
      <c r="K34" s="17">
        <f t="shared" si="0"/>
        <v>15953.64</v>
      </c>
    </row>
    <row r="35" spans="1:11" ht="15.75">
      <c r="A35" s="31">
        <v>21</v>
      </c>
      <c r="B35" s="28" t="s">
        <v>40</v>
      </c>
      <c r="C35" s="18" t="s">
        <v>8</v>
      </c>
      <c r="D35" s="19" t="s">
        <v>58</v>
      </c>
      <c r="E35" s="19" t="s">
        <v>75</v>
      </c>
      <c r="F35" s="30" t="s">
        <v>19</v>
      </c>
      <c r="G35" s="26">
        <v>2010</v>
      </c>
      <c r="H35" s="28" t="s">
        <v>6</v>
      </c>
      <c r="I35" s="27">
        <v>1</v>
      </c>
      <c r="J35" s="27">
        <f>109248.82*0.1</f>
        <v>10924.882000000001</v>
      </c>
      <c r="K35" s="17">
        <f t="shared" si="0"/>
        <v>10924.882000000001</v>
      </c>
    </row>
    <row r="36" spans="1:11" ht="31.5">
      <c r="A36" s="1">
        <v>22</v>
      </c>
      <c r="B36" s="28" t="s">
        <v>50</v>
      </c>
      <c r="C36" s="18" t="s">
        <v>8</v>
      </c>
      <c r="D36" s="19" t="s">
        <v>56</v>
      </c>
      <c r="E36" s="19" t="s">
        <v>90</v>
      </c>
      <c r="F36" s="30" t="s">
        <v>91</v>
      </c>
      <c r="G36" s="26">
        <v>2010</v>
      </c>
      <c r="H36" s="28" t="s">
        <v>6</v>
      </c>
      <c r="I36" s="27">
        <v>6</v>
      </c>
      <c r="J36" s="27">
        <f>5402.53*0.1</f>
        <v>540.253</v>
      </c>
      <c r="K36" s="17">
        <f t="shared" si="0"/>
        <v>3241.518</v>
      </c>
    </row>
    <row r="37" spans="1:11" ht="47.25">
      <c r="A37" s="31">
        <v>23</v>
      </c>
      <c r="B37" s="28" t="s">
        <v>51</v>
      </c>
      <c r="C37" s="18" t="s">
        <v>28</v>
      </c>
      <c r="D37" s="19" t="s">
        <v>92</v>
      </c>
      <c r="E37" s="19" t="s">
        <v>93</v>
      </c>
      <c r="F37" s="30" t="s">
        <v>56</v>
      </c>
      <c r="G37" s="26">
        <v>2005</v>
      </c>
      <c r="H37" s="28" t="s">
        <v>6</v>
      </c>
      <c r="I37" s="27">
        <v>1</v>
      </c>
      <c r="J37" s="27">
        <f>330.83*0.1</f>
        <v>33.083</v>
      </c>
      <c r="K37" s="17">
        <f t="shared" si="0"/>
        <v>33.083</v>
      </c>
    </row>
    <row r="38" spans="1:11" ht="31.5">
      <c r="A38" s="31">
        <v>24</v>
      </c>
      <c r="B38" s="28" t="s">
        <v>52</v>
      </c>
      <c r="C38" s="18" t="s">
        <v>8</v>
      </c>
      <c r="D38" s="19" t="s">
        <v>94</v>
      </c>
      <c r="E38" s="19" t="s">
        <v>95</v>
      </c>
      <c r="F38" s="30" t="s">
        <v>19</v>
      </c>
      <c r="G38" s="26">
        <v>2004</v>
      </c>
      <c r="H38" s="28" t="s">
        <v>6</v>
      </c>
      <c r="I38" s="27">
        <v>2</v>
      </c>
      <c r="J38" s="27">
        <f>952*0.1</f>
        <v>95.2</v>
      </c>
      <c r="K38" s="17">
        <f t="shared" si="0"/>
        <v>190.4</v>
      </c>
    </row>
    <row r="39" spans="1:11" ht="31.5">
      <c r="A39" s="1">
        <v>25</v>
      </c>
      <c r="B39" s="28" t="s">
        <v>29</v>
      </c>
      <c r="C39" s="18" t="s">
        <v>27</v>
      </c>
      <c r="D39" s="19" t="s">
        <v>55</v>
      </c>
      <c r="E39" s="19" t="s">
        <v>56</v>
      </c>
      <c r="F39" s="30" t="s">
        <v>57</v>
      </c>
      <c r="G39" s="2">
        <v>2004</v>
      </c>
      <c r="H39" s="28" t="s">
        <v>6</v>
      </c>
      <c r="I39" s="27">
        <v>30</v>
      </c>
      <c r="J39" s="27">
        <f>2320.64*0.1</f>
        <v>232.064</v>
      </c>
      <c r="K39" s="17">
        <f t="shared" si="0"/>
        <v>6961.92</v>
      </c>
    </row>
    <row r="40" spans="1:11" ht="15.75">
      <c r="A40" s="31">
        <v>26</v>
      </c>
      <c r="B40" s="28" t="s">
        <v>41</v>
      </c>
      <c r="C40" s="18" t="s">
        <v>7</v>
      </c>
      <c r="D40" s="19" t="s">
        <v>76</v>
      </c>
      <c r="E40" s="19" t="s">
        <v>77</v>
      </c>
      <c r="F40" s="30" t="s">
        <v>19</v>
      </c>
      <c r="G40" s="26">
        <v>2005</v>
      </c>
      <c r="H40" s="28" t="s">
        <v>6</v>
      </c>
      <c r="I40" s="27">
        <v>2</v>
      </c>
      <c r="J40" s="27">
        <f>492.8*0.1</f>
        <v>49.28</v>
      </c>
      <c r="K40" s="17">
        <f t="shared" si="0"/>
        <v>98.56</v>
      </c>
    </row>
    <row r="41" spans="1:11" ht="15.75">
      <c r="A41" s="31">
        <v>27</v>
      </c>
      <c r="B41" s="28" t="s">
        <v>49</v>
      </c>
      <c r="C41" s="18" t="s">
        <v>8</v>
      </c>
      <c r="D41" s="19" t="s">
        <v>24</v>
      </c>
      <c r="E41" s="19" t="s">
        <v>89</v>
      </c>
      <c r="F41" s="30" t="s">
        <v>19</v>
      </c>
      <c r="G41" s="26">
        <v>2004</v>
      </c>
      <c r="H41" s="28" t="s">
        <v>6</v>
      </c>
      <c r="I41" s="27">
        <v>3</v>
      </c>
      <c r="J41" s="27">
        <f>5056.7*0.1</f>
        <v>505.67</v>
      </c>
      <c r="K41" s="17">
        <f t="shared" si="0"/>
        <v>1517.01</v>
      </c>
    </row>
  </sheetData>
  <autoFilter ref="A14:K23"/>
  <mergeCells count="10">
    <mergeCell ref="A8:K8"/>
    <mergeCell ref="A9:K9"/>
    <mergeCell ref="A10:K10"/>
    <mergeCell ref="A11:K11"/>
    <mergeCell ref="A7:K7"/>
    <mergeCell ref="A1:K1"/>
    <mergeCell ref="A2:K2"/>
    <mergeCell ref="A4:K4"/>
    <mergeCell ref="A5:K5"/>
    <mergeCell ref="A6:K6"/>
  </mergeCells>
  <printOptions/>
  <pageMargins left="0.62" right="0.3937007874015748" top="0.3937007874015748" bottom="0.31496062992125984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70" zoomScaleNormal="70" workbookViewId="0" topLeftCell="A56">
      <selection activeCell="A60" sqref="A60"/>
    </sheetView>
  </sheetViews>
  <sheetFormatPr defaultColWidth="9.00390625" defaultRowHeight="15.75"/>
  <cols>
    <col min="1" max="1" width="12.625" style="0" bestFit="1" customWidth="1"/>
    <col min="2" max="2" width="53.25390625" style="0" customWidth="1"/>
    <col min="3" max="3" width="53.375" style="14" customWidth="1"/>
  </cols>
  <sheetData>
    <row r="1" spans="1:3" ht="18.75">
      <c r="A1" s="32" t="s">
        <v>25</v>
      </c>
      <c r="B1" s="32"/>
      <c r="C1" s="32"/>
    </row>
    <row r="2" spans="1:3" ht="18.75" customHeight="1">
      <c r="A2" s="36" t="s">
        <v>104</v>
      </c>
      <c r="B2" s="36"/>
      <c r="C2" s="36"/>
    </row>
    <row r="3" spans="1:3" ht="15.75">
      <c r="A3" s="36"/>
      <c r="B3" s="36"/>
      <c r="C3" s="36"/>
    </row>
    <row r="4" spans="1:3" ht="15.75">
      <c r="A4" s="33" t="s">
        <v>103</v>
      </c>
      <c r="B4" s="33"/>
      <c r="C4" s="33"/>
    </row>
    <row r="5" spans="1:3" ht="15.75">
      <c r="A5" s="33" t="s">
        <v>9</v>
      </c>
      <c r="B5" s="33"/>
      <c r="C5" s="33"/>
    </row>
    <row r="6" spans="1:3" ht="15.75">
      <c r="A6" s="34" t="s">
        <v>26</v>
      </c>
      <c r="B6" s="35"/>
      <c r="C6" s="35"/>
    </row>
    <row r="7" spans="1:12" ht="15.75">
      <c r="A7" s="33" t="s">
        <v>102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3" ht="15.75">
      <c r="A8" s="33" t="s">
        <v>10</v>
      </c>
      <c r="B8" s="33"/>
      <c r="C8" s="33"/>
    </row>
    <row r="9" spans="1:3" ht="15.75">
      <c r="A9" s="33" t="s">
        <v>11</v>
      </c>
      <c r="B9" s="33"/>
      <c r="C9" s="33"/>
    </row>
    <row r="10" spans="1:3" ht="15.75">
      <c r="A10" s="33" t="s">
        <v>12</v>
      </c>
      <c r="B10" s="33"/>
      <c r="C10" s="33"/>
    </row>
    <row r="11" spans="1:3" ht="15.75">
      <c r="A11" s="33" t="s">
        <v>13</v>
      </c>
      <c r="B11" s="33"/>
      <c r="C11" s="33"/>
    </row>
    <row r="13" spans="1:3" ht="16.5" thickBot="1">
      <c r="A13" s="4">
        <f>SUBTOTAL(103,A14:A48)</f>
        <v>18</v>
      </c>
      <c r="B13" s="5"/>
      <c r="C13" s="15"/>
    </row>
    <row r="14" spans="1:3" s="9" customFormat="1" ht="15.75">
      <c r="A14" s="12" t="s">
        <v>0</v>
      </c>
      <c r="B14" s="13" t="s">
        <v>1</v>
      </c>
      <c r="C14" s="13" t="s">
        <v>2</v>
      </c>
    </row>
    <row r="15" spans="1:3" s="9" customFormat="1" ht="15.75">
      <c r="A15" s="10"/>
      <c r="B15" s="1"/>
      <c r="C15" s="2"/>
    </row>
    <row r="16" spans="1:3" s="9" customFormat="1" ht="15.75">
      <c r="A16" s="11">
        <v>1</v>
      </c>
      <c r="B16" s="1"/>
      <c r="C16" s="2"/>
    </row>
    <row r="17" spans="1:3" s="9" customFormat="1" ht="306" customHeight="1">
      <c r="A17" s="11"/>
      <c r="B17" s="1"/>
      <c r="C17" s="2"/>
    </row>
    <row r="18" spans="1:3" s="9" customFormat="1" ht="15.75">
      <c r="A18" s="11">
        <f>A16+1</f>
        <v>2</v>
      </c>
      <c r="B18" s="1">
        <v>23325</v>
      </c>
      <c r="C18" s="2" t="s">
        <v>7</v>
      </c>
    </row>
    <row r="19" spans="1:3" s="9" customFormat="1" ht="239.25" customHeight="1">
      <c r="A19" s="11"/>
      <c r="B19" s="1"/>
      <c r="C19" s="2"/>
    </row>
    <row r="20" spans="1:3" s="9" customFormat="1" ht="15.75">
      <c r="A20" s="11">
        <f>A18+1</f>
        <v>3</v>
      </c>
      <c r="B20" s="1">
        <v>38123</v>
      </c>
      <c r="C20" s="2" t="s">
        <v>8</v>
      </c>
    </row>
    <row r="21" spans="1:3" s="9" customFormat="1" ht="239.25" customHeight="1">
      <c r="A21" s="11"/>
      <c r="B21" s="1"/>
      <c r="C21" s="2"/>
    </row>
    <row r="22" spans="1:3" s="9" customFormat="1" ht="15.75">
      <c r="A22" s="11">
        <f>A20+1</f>
        <v>4</v>
      </c>
      <c r="B22" s="1">
        <v>38378</v>
      </c>
      <c r="C22" s="2" t="s">
        <v>7</v>
      </c>
    </row>
    <row r="23" spans="1:3" s="9" customFormat="1" ht="239.25" customHeight="1">
      <c r="A23" s="11"/>
      <c r="B23" s="1"/>
      <c r="C23" s="2"/>
    </row>
    <row r="24" spans="1:3" s="9" customFormat="1" ht="15.75">
      <c r="A24" s="11">
        <f>A22+1</f>
        <v>5</v>
      </c>
      <c r="B24" s="1">
        <v>38409</v>
      </c>
      <c r="C24" s="2" t="s">
        <v>7</v>
      </c>
    </row>
    <row r="25" spans="1:3" s="9" customFormat="1" ht="239.25" customHeight="1">
      <c r="A25" s="11"/>
      <c r="B25" s="1"/>
      <c r="C25" s="2"/>
    </row>
    <row r="26" spans="1:3" s="9" customFormat="1" ht="15.75">
      <c r="A26" s="11">
        <f>A24+1</f>
        <v>6</v>
      </c>
      <c r="B26" s="1">
        <v>47131</v>
      </c>
      <c r="C26" s="2" t="s">
        <v>7</v>
      </c>
    </row>
    <row r="27" spans="1:3" s="9" customFormat="1" ht="239.25" customHeight="1">
      <c r="A27" s="11"/>
      <c r="B27" s="1"/>
      <c r="C27" s="2"/>
    </row>
    <row r="28" spans="1:3" s="9" customFormat="1" ht="15.75">
      <c r="A28" s="11">
        <f>A26+1</f>
        <v>7</v>
      </c>
      <c r="B28" s="1">
        <v>47589</v>
      </c>
      <c r="C28" s="2" t="s">
        <v>7</v>
      </c>
    </row>
    <row r="29" spans="1:3" s="9" customFormat="1" ht="239.25" customHeight="1">
      <c r="A29" s="11"/>
      <c r="B29" s="1"/>
      <c r="C29" s="2"/>
    </row>
    <row r="30" spans="1:3" s="9" customFormat="1" ht="15.75">
      <c r="A30" s="11">
        <f>A28+1</f>
        <v>8</v>
      </c>
      <c r="B30" s="1">
        <v>47736</v>
      </c>
      <c r="C30" s="2" t="s">
        <v>7</v>
      </c>
    </row>
    <row r="31" spans="1:3" s="9" customFormat="1" ht="239.25" customHeight="1">
      <c r="A31" s="11"/>
      <c r="B31" s="1"/>
      <c r="C31" s="2"/>
    </row>
    <row r="32" spans="1:3" s="9" customFormat="1" ht="15.75">
      <c r="A32" s="11">
        <f>A30+1</f>
        <v>9</v>
      </c>
      <c r="B32" s="1">
        <v>47738</v>
      </c>
      <c r="C32" s="2" t="s">
        <v>7</v>
      </c>
    </row>
    <row r="33" spans="1:3" s="9" customFormat="1" ht="239.25" customHeight="1">
      <c r="A33" s="11"/>
      <c r="B33" s="1"/>
      <c r="C33" s="2"/>
    </row>
    <row r="34" spans="1:3" s="9" customFormat="1" ht="15.75">
      <c r="A34" s="11">
        <f>A32+1</f>
        <v>10</v>
      </c>
      <c r="B34" s="1">
        <v>47739</v>
      </c>
      <c r="C34" s="2" t="s">
        <v>7</v>
      </c>
    </row>
    <row r="35" spans="1:3" s="9" customFormat="1" ht="239.25" customHeight="1">
      <c r="A35" s="11"/>
      <c r="B35" s="1"/>
      <c r="C35" s="2"/>
    </row>
    <row r="36" spans="1:3" s="9" customFormat="1" ht="15.75">
      <c r="A36" s="11">
        <f>A34+1</f>
        <v>11</v>
      </c>
      <c r="B36" s="1">
        <v>47740</v>
      </c>
      <c r="C36" s="2" t="s">
        <v>7</v>
      </c>
    </row>
    <row r="37" spans="1:3" s="9" customFormat="1" ht="239.25" customHeight="1">
      <c r="A37" s="11"/>
      <c r="B37" s="1"/>
      <c r="C37" s="2"/>
    </row>
    <row r="38" spans="1:3" s="9" customFormat="1" ht="15.75">
      <c r="A38" s="11">
        <f>A36+1</f>
        <v>12</v>
      </c>
      <c r="B38" s="1">
        <v>47741</v>
      </c>
      <c r="C38" s="2" t="s">
        <v>7</v>
      </c>
    </row>
    <row r="39" spans="1:3" s="9" customFormat="1" ht="239.25" customHeight="1">
      <c r="A39" s="11"/>
      <c r="B39" s="1"/>
      <c r="C39" s="2"/>
    </row>
    <row r="40" spans="1:3" s="9" customFormat="1" ht="15.75">
      <c r="A40" s="11">
        <f>A38+1</f>
        <v>13</v>
      </c>
      <c r="B40" s="1">
        <v>47850</v>
      </c>
      <c r="C40" s="2" t="s">
        <v>7</v>
      </c>
    </row>
    <row r="41" spans="1:3" s="9" customFormat="1" ht="239.25" customHeight="1">
      <c r="A41" s="11"/>
      <c r="B41" s="1"/>
      <c r="C41" s="2"/>
    </row>
    <row r="42" spans="1:3" s="9" customFormat="1" ht="15.75">
      <c r="A42" s="11">
        <f>A40+1</f>
        <v>14</v>
      </c>
      <c r="B42" s="1">
        <v>47868</v>
      </c>
      <c r="C42" s="2" t="s">
        <v>7</v>
      </c>
    </row>
    <row r="43" spans="1:3" s="9" customFormat="1" ht="239.25" customHeight="1">
      <c r="A43" s="11"/>
      <c r="B43" s="1"/>
      <c r="C43" s="2"/>
    </row>
    <row r="44" spans="1:3" s="9" customFormat="1" ht="15.75">
      <c r="A44" s="11">
        <v>15</v>
      </c>
      <c r="B44" s="1">
        <v>47924</v>
      </c>
      <c r="C44" s="2" t="s">
        <v>7</v>
      </c>
    </row>
    <row r="45" spans="1:3" s="9" customFormat="1" ht="239.25" customHeight="1">
      <c r="A45" s="11"/>
      <c r="B45" s="1"/>
      <c r="C45" s="2"/>
    </row>
    <row r="46" spans="1:3" s="9" customFormat="1" ht="15.75">
      <c r="A46" s="11">
        <v>16</v>
      </c>
      <c r="B46" s="1">
        <v>47999</v>
      </c>
      <c r="C46" s="2" t="s">
        <v>7</v>
      </c>
    </row>
    <row r="47" spans="1:3" s="9" customFormat="1" ht="239.25" customHeight="1">
      <c r="A47" s="11"/>
      <c r="B47" s="1"/>
      <c r="C47" s="2"/>
    </row>
    <row r="48" spans="1:3" s="9" customFormat="1" ht="15.75">
      <c r="A48" s="11">
        <f>A46+1</f>
        <v>17</v>
      </c>
      <c r="B48" s="1">
        <v>245345</v>
      </c>
      <c r="C48" s="2" t="s">
        <v>8</v>
      </c>
    </row>
    <row r="49" spans="1:3" s="9" customFormat="1" ht="239.25" customHeight="1">
      <c r="A49" s="11"/>
      <c r="B49" s="1"/>
      <c r="C49" s="2"/>
    </row>
    <row r="50" spans="1:3" s="9" customFormat="1" ht="15.75">
      <c r="A50" s="11">
        <f>A48+1</f>
        <v>18</v>
      </c>
      <c r="B50" s="1">
        <v>245715</v>
      </c>
      <c r="C50" s="2" t="s">
        <v>8</v>
      </c>
    </row>
    <row r="51" spans="1:3" s="9" customFormat="1" ht="239.25" customHeight="1">
      <c r="A51" s="11"/>
      <c r="B51" s="1"/>
      <c r="C51" s="2"/>
    </row>
    <row r="52" spans="1:3" s="9" customFormat="1" ht="15.75">
      <c r="A52" s="11">
        <f>A50+1</f>
        <v>19</v>
      </c>
      <c r="B52" s="1">
        <v>245716</v>
      </c>
      <c r="C52" s="2" t="s">
        <v>8</v>
      </c>
    </row>
    <row r="53" spans="1:3" s="9" customFormat="1" ht="239.25" customHeight="1">
      <c r="A53" s="11"/>
      <c r="B53" s="1"/>
      <c r="C53" s="2"/>
    </row>
    <row r="54" spans="1:3" s="9" customFormat="1" ht="15.75">
      <c r="A54" s="11">
        <f>A52+1</f>
        <v>20</v>
      </c>
      <c r="B54" s="1">
        <v>293421</v>
      </c>
      <c r="C54" s="2" t="s">
        <v>8</v>
      </c>
    </row>
    <row r="55" spans="1:3" s="9" customFormat="1" ht="239.25" customHeight="1">
      <c r="A55" s="11"/>
      <c r="B55" s="1"/>
      <c r="C55" s="2"/>
    </row>
    <row r="56" spans="1:3" s="9" customFormat="1" ht="15.75">
      <c r="A56" s="11">
        <f>A54+1</f>
        <v>21</v>
      </c>
      <c r="B56" s="1">
        <v>314499</v>
      </c>
      <c r="C56" s="2" t="s">
        <v>28</v>
      </c>
    </row>
    <row r="57" spans="1:3" s="9" customFormat="1" ht="239.25" customHeight="1">
      <c r="A57" s="11"/>
      <c r="B57" s="1"/>
      <c r="C57" s="2"/>
    </row>
    <row r="58" spans="1:3" s="9" customFormat="1" ht="15.75">
      <c r="A58" s="11">
        <f>A56+1</f>
        <v>22</v>
      </c>
      <c r="B58" s="1">
        <v>503602</v>
      </c>
      <c r="C58" s="2" t="s">
        <v>7</v>
      </c>
    </row>
    <row r="59" spans="1:3" s="9" customFormat="1" ht="239.25" customHeight="1">
      <c r="A59" s="11"/>
      <c r="B59" s="1"/>
      <c r="C59" s="2"/>
    </row>
    <row r="60" spans="1:3" s="9" customFormat="1" ht="15.75">
      <c r="A60" s="11">
        <f>A58+1</f>
        <v>23</v>
      </c>
      <c r="B60" s="1">
        <v>894714</v>
      </c>
      <c r="C60" s="2" t="s">
        <v>8</v>
      </c>
    </row>
  </sheetData>
  <autoFilter ref="A14:C48"/>
  <mergeCells count="10">
    <mergeCell ref="A2:C3"/>
    <mergeCell ref="A1:C1"/>
    <mergeCell ref="A4:C4"/>
    <mergeCell ref="A5:C5"/>
    <mergeCell ref="A6:C6"/>
    <mergeCell ref="A8:C8"/>
    <mergeCell ref="A9:C9"/>
    <mergeCell ref="A10:C10"/>
    <mergeCell ref="A11:C11"/>
    <mergeCell ref="A7:L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LazukovEY</dc:creator>
  <cp:keywords/>
  <dc:description/>
  <cp:lastModifiedBy>Антропова И.В.</cp:lastModifiedBy>
  <cp:lastPrinted>2016-08-09T09:45:23Z</cp:lastPrinted>
  <dcterms:created xsi:type="dcterms:W3CDTF">2014-06-07T09:17:53Z</dcterms:created>
  <dcterms:modified xsi:type="dcterms:W3CDTF">2016-08-09T09:46:53Z</dcterms:modified>
  <cp:category/>
  <cp:version/>
  <cp:contentType/>
  <cp:contentStatus/>
</cp:coreProperties>
</file>