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55" windowWidth="12120" windowHeight="798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Нереализованное имущество" sheetId="6" r:id="rId6"/>
    <sheet name="Имущество" sheetId="7" r:id="rId7"/>
  </sheets>
  <definedNames>
    <definedName name="Z_09AB1738_D276_4742_BCA8_601D6F9AA9DB_.wvu.FilterData" localSheetId="0" hidden="1">'1'!$B$6:$G$6</definedName>
    <definedName name="Z_09AB1738_D276_4742_BCA8_601D6F9AA9DB_.wvu.FilterData" localSheetId="6" hidden="1">'Имущество'!$A$2:$D$144</definedName>
    <definedName name="Z_0E5D07CC_1A48_45BE_A2EA_004556039504_.wvu.FilterData" localSheetId="0" hidden="1">'1'!$B$6:$G$6</definedName>
    <definedName name="Z_0E5D07CC_1A48_45BE_A2EA_004556039504_.wvu.FilterData" localSheetId="6" hidden="1">'Имущество'!$A$2:$D$144</definedName>
    <definedName name="Z_128F9735_80D1_4AB3_88C6_5C8D63B3EAE4_.wvu.FilterData" localSheetId="0" hidden="1">'1'!$B$6:$G$6</definedName>
    <definedName name="Z_128F9735_80D1_4AB3_88C6_5C8D63B3EAE4_.wvu.FilterData" localSheetId="6" hidden="1">'Имущество'!$A$2:$D$144</definedName>
    <definedName name="Z_51AD75B5_4759_43D0_98AE_FA6CE3A9C810_.wvu.FilterData" localSheetId="0" hidden="1">'1'!$B$6:$G$6</definedName>
    <definedName name="Z_51AD75B5_4759_43D0_98AE_FA6CE3A9C810_.wvu.FilterData" localSheetId="6" hidden="1">'Имущество'!$A$2:$D$144</definedName>
    <definedName name="Z_A3CFA5AD_4CCD_4201_A91E_F57C1AD56933_.wvu.FilterData" localSheetId="0" hidden="1">'1'!$B$6:$G$6</definedName>
    <definedName name="Z_A3CFA5AD_4CCD_4201_A91E_F57C1AD56933_.wvu.FilterData" localSheetId="6" hidden="1">'Имущество'!$A$2:$D$144</definedName>
    <definedName name="Z_BDFAB289_6022_447B_BD5E_E5F999510E64_.wvu.FilterData" localSheetId="0" hidden="1">'1'!$B$6:$G$6</definedName>
    <definedName name="Z_BDFAB289_6022_447B_BD5E_E5F999510E64_.wvu.FilterData" localSheetId="6" hidden="1">'Имущество'!$A$2:$D$144</definedName>
    <definedName name="Z_EC4B2B04_CDEE_11D9_9CCE_00C026A111DC_.wvu.FilterData" localSheetId="0" hidden="1">'1'!$B$6:$G$6</definedName>
  </definedNames>
  <calcPr fullCalcOnLoad="1"/>
</workbook>
</file>

<file path=xl/sharedStrings.xml><?xml version="1.0" encoding="utf-8"?>
<sst xmlns="http://schemas.openxmlformats.org/spreadsheetml/2006/main" count="312" uniqueCount="261">
  <si>
    <t>Количество</t>
  </si>
  <si>
    <t>Конкурсный управляющий</t>
  </si>
  <si>
    <t>№ п/п</t>
  </si>
  <si>
    <t>1.1.</t>
  </si>
  <si>
    <t>1.2.</t>
  </si>
  <si>
    <t>2.1.</t>
  </si>
  <si>
    <t>2.2.</t>
  </si>
  <si>
    <t>Всего</t>
  </si>
  <si>
    <t>1.3.</t>
  </si>
  <si>
    <t>1.4.</t>
  </si>
  <si>
    <t>1.5.</t>
  </si>
  <si>
    <t>1.6.</t>
  </si>
  <si>
    <t>1.7.</t>
  </si>
  <si>
    <t>1.8.</t>
  </si>
  <si>
    <t>1.9.</t>
  </si>
  <si>
    <t>Итого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</si>
  <si>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</si>
  <si>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</si>
  <si>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</si>
  <si>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</si>
  <si>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</si>
  <si>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</si>
  <si>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</si>
  <si>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</si>
  <si>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</si>
  <si>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</si>
  <si>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</si>
  <si>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</si>
  <si>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</si>
  <si>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</si>
  <si>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</si>
  <si>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/Камалова Э.Х./</t>
  </si>
  <si>
    <t>Диспетчерская Литер А</t>
  </si>
  <si>
    <t>Склад материальный Литер Б</t>
  </si>
  <si>
    <t>Теплая стоянка Литер В</t>
  </si>
  <si>
    <t>Автогараж Литер Д</t>
  </si>
  <si>
    <t>Склад зап.частей Литер Е</t>
  </si>
  <si>
    <t>Столовая Литер А</t>
  </si>
  <si>
    <t>Весы автомобильные Литер Б</t>
  </si>
  <si>
    <t>Склад 1 Литер В</t>
  </si>
  <si>
    <t>Склад 2 Литер Д</t>
  </si>
  <si>
    <t>Склад 3 Литер Е</t>
  </si>
  <si>
    <t>Склад 4 Литер  Ж</t>
  </si>
  <si>
    <t>Зерновой комплекс рапса Литер З</t>
  </si>
  <si>
    <t>Зерновой комплекс рапса Литер И</t>
  </si>
  <si>
    <t>Весы автомобильные Литер Г1</t>
  </si>
  <si>
    <t>Навесы Литер Г2-Г9</t>
  </si>
  <si>
    <t>Резервуар пожарный Литер Г 10</t>
  </si>
  <si>
    <t>Зерноток под зерносклад Литер Г 13</t>
  </si>
  <si>
    <t>Зерновой комплекс рапса Литер Г 14</t>
  </si>
  <si>
    <t>Зерноток под зерносклад Литер Г 15</t>
  </si>
  <si>
    <t>Ворота Литер 1</t>
  </si>
  <si>
    <t>Забор Литер 2</t>
  </si>
  <si>
    <t>Картофелехранилище Литер Ж</t>
  </si>
  <si>
    <t>Зерносклад Литер З</t>
  </si>
  <si>
    <t>Телятник Литер А</t>
  </si>
  <si>
    <t>Коровник Литер Б</t>
  </si>
  <si>
    <t>Коровник Литер В</t>
  </si>
  <si>
    <t>Зерносклад семян Литер Д</t>
  </si>
  <si>
    <t>Кормоцех Литер Д 1</t>
  </si>
  <si>
    <t>Телятник холодного метода Литер Г 1</t>
  </si>
  <si>
    <t>Силосная траншея Литер Г 2</t>
  </si>
  <si>
    <t>Водонапорная башня Литер Г 3</t>
  </si>
  <si>
    <t>Водонапорная башня Литер Г 4</t>
  </si>
  <si>
    <t>Навес Литер Г 5</t>
  </si>
  <si>
    <t>Водопровод на ферме</t>
  </si>
  <si>
    <t>Подъездные пути к ферме</t>
  </si>
  <si>
    <t>Контора Литер А</t>
  </si>
  <si>
    <t>Кузница Литер Б</t>
  </si>
  <si>
    <t>Напольный склад Литер В</t>
  </si>
  <si>
    <t>Пункт технического обслуживания Литер Д</t>
  </si>
  <si>
    <t xml:space="preserve">Склад ГСМ </t>
  </si>
  <si>
    <t>Телятник</t>
  </si>
  <si>
    <t>Коровник</t>
  </si>
  <si>
    <t>Кормоцех</t>
  </si>
  <si>
    <t>Буровая скважина</t>
  </si>
  <si>
    <t>Подъездные пути</t>
  </si>
  <si>
    <t>Мех.мастерская (утиль)</t>
  </si>
  <si>
    <t>Склад на 2 тыс.тонн (утиль)</t>
  </si>
  <si>
    <t>Склад напольный (утиль)</t>
  </si>
  <si>
    <t>Трактор ДТ-75</t>
  </si>
  <si>
    <t>Трактор Т-150</t>
  </si>
  <si>
    <t>Трактор Т-40.2</t>
  </si>
  <si>
    <t>Трактор Т-4А</t>
  </si>
  <si>
    <t>Комбайн КСК-100</t>
  </si>
  <si>
    <t>Зерноуборочный комбайн "Енисей 1200-1м"</t>
  </si>
  <si>
    <t>КамАЗ-55111 27-76 ТБШ</t>
  </si>
  <si>
    <t>Комбайн измельчитель ТН-400</t>
  </si>
  <si>
    <t>Тракторный прицеп 2ПТС-4</t>
  </si>
  <si>
    <t>Грабли ГВК-6</t>
  </si>
  <si>
    <t>Дробилка</t>
  </si>
  <si>
    <t>Жатка ЖРБ-4,2</t>
  </si>
  <si>
    <t>Жатка ЖВН</t>
  </si>
  <si>
    <t>Катки Э-7248</t>
  </si>
  <si>
    <t>Культиватор КПЭ-3,8</t>
  </si>
  <si>
    <t>Плуг ПЛН-5-35</t>
  </si>
  <si>
    <t>Плуг ПЛН-8-40</t>
  </si>
  <si>
    <t>Плуг ПЛН-6-35</t>
  </si>
  <si>
    <t>Плуг ПЛН-4-35</t>
  </si>
  <si>
    <t>Погрузчик для зерна</t>
  </si>
  <si>
    <t>Прессподборщик</t>
  </si>
  <si>
    <t>Сеялка СЗП СУНП-8,0</t>
  </si>
  <si>
    <t>Стогометатель</t>
  </si>
  <si>
    <t>Семяочистительная машина СМ-4</t>
  </si>
  <si>
    <t>Ворохочистительная машинка ОВС-25</t>
  </si>
  <si>
    <t>Косилка КРН-2,1</t>
  </si>
  <si>
    <t>Косилка КСФ-2,1</t>
  </si>
  <si>
    <t>Станок токарный ДИП-200</t>
  </si>
  <si>
    <t>Эл.тельфер</t>
  </si>
  <si>
    <t>Бензоколонка</t>
  </si>
  <si>
    <t>Охладитель молока</t>
  </si>
  <si>
    <t>Весы</t>
  </si>
  <si>
    <t>Емкость 25 м3</t>
  </si>
  <si>
    <t>Емкость 160 м3</t>
  </si>
  <si>
    <t>Емкость 100 м3</t>
  </si>
  <si>
    <t>Емкость 3 м3</t>
  </si>
  <si>
    <t>Емкость 44 м3</t>
  </si>
  <si>
    <t>Емкость передвижная</t>
  </si>
  <si>
    <t>Резервуар 50 м3</t>
  </si>
  <si>
    <t>Дорога 100мх4м</t>
  </si>
  <si>
    <t>Дорога 50мх4м</t>
  </si>
  <si>
    <t>Дебиторская задолженность</t>
  </si>
  <si>
    <t>Проходная Литер Е1</t>
  </si>
  <si>
    <t xml:space="preserve"> Столярная мастерская Литер Г1</t>
  </si>
  <si>
    <t>Ворота</t>
  </si>
  <si>
    <t>Забор</t>
  </si>
  <si>
    <t>Зерносушилка Литер Г 11, Г12</t>
  </si>
  <si>
    <t>ООО "Кама-Ойл"</t>
  </si>
  <si>
    <t>4.1.</t>
  </si>
  <si>
    <t>4.2.</t>
  </si>
  <si>
    <t>4.3.</t>
  </si>
  <si>
    <t>4.4.</t>
  </si>
  <si>
    <t>Телятник № 1</t>
  </si>
  <si>
    <t>Телятник № 2</t>
  </si>
  <si>
    <t>Силосная траншея</t>
  </si>
  <si>
    <t>Зерносклад на 100 т</t>
  </si>
  <si>
    <t>Емкость 5 м3</t>
  </si>
  <si>
    <t>1.</t>
  </si>
  <si>
    <t>Право требования (дебиторская задолженность) "СПК "Прикамский"</t>
  </si>
  <si>
    <t>Склад ГСМ  (утиль)</t>
  </si>
  <si>
    <t>Водонапорная башня Литер Г2</t>
  </si>
  <si>
    <t>Водонапорная башня</t>
  </si>
  <si>
    <t>2.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</si>
  <si>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</si>
  <si>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</si>
  <si>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</si>
  <si>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</si>
  <si>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</si>
  <si>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</si>
  <si>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</si>
  <si>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</si>
  <si>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</si>
  <si>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</si>
  <si>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</si>
  <si>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</si>
  <si>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4.</t>
  </si>
  <si>
    <t>5.1.</t>
  </si>
  <si>
    <t>5.2.</t>
  </si>
  <si>
    <t>5.3.</t>
  </si>
  <si>
    <t>5.4.</t>
  </si>
  <si>
    <t xml:space="preserve">Наименование имущества 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</si>
  <si>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</si>
  <si>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</si>
  <si>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</si>
  <si>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</si>
  <si>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</si>
  <si>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</si>
  <si>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</si>
  <si>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</si>
  <si>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</si>
  <si>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</si>
  <si>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</si>
  <si>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</si>
  <si>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</si>
  <si>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</si>
  <si>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</si>
  <si>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</si>
  <si>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</si>
  <si>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</si>
  <si>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</si>
  <si>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</si>
  <si>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2.38.</t>
  </si>
  <si>
    <t>2.39.</t>
  </si>
  <si>
    <t>2.40.</t>
  </si>
  <si>
    <t>2.41.</t>
  </si>
  <si>
    <t>2.42.</t>
  </si>
  <si>
    <t>2.43.</t>
  </si>
  <si>
    <t>2.44.</t>
  </si>
  <si>
    <t>2.45.</t>
  </si>
  <si>
    <t>2.46.</t>
  </si>
  <si>
    <t>Сарай для сена Литер А (д. Наримановка)</t>
  </si>
  <si>
    <t>Общежитие Литер А (с. Шереметьевка)</t>
  </si>
  <si>
    <t>Полевой стан (пгт. Камские Поляны)</t>
  </si>
  <si>
    <t>Летний лагерь (д. Наримановка)</t>
  </si>
  <si>
    <t>Проходная Литер А (незавершенное строительство)</t>
  </si>
  <si>
    <t>Коровник Литер Б (незавершенное строительство)</t>
  </si>
  <si>
    <t>Коровник Литер В (незавершенное строительство)</t>
  </si>
  <si>
    <t>Телятник Литер Д (незавершенное строительство)</t>
  </si>
  <si>
    <t>Склад 1 Литер Е (незавершенное строительство)</t>
  </si>
  <si>
    <t>Санпропускник Литер Г1(незавершенное строительство)</t>
  </si>
  <si>
    <t>Склад 2 Литер Г2 (незавершенное строительство)</t>
  </si>
  <si>
    <t>Телятник Литер Г3 (незавершенное строительство)</t>
  </si>
  <si>
    <t>Картофелехранилище Литер Г4 (незавершенное строительство)</t>
  </si>
  <si>
    <t>Силосная траншея Литер Г5 (незавершенное строительство)</t>
  </si>
  <si>
    <t>Силосная траншея Литер Г6 (незавершенное строительство)</t>
  </si>
  <si>
    <t>Ворота Литер 1 (незавершенное строительство)</t>
  </si>
  <si>
    <t>Ворота Литер 2 (незавершенное строительство)</t>
  </si>
  <si>
    <t>Забор Литер 3 (незавершенное строительство)</t>
  </si>
  <si>
    <t>Столовая (с. Шереметьевка) (незавершенное строительство)</t>
  </si>
  <si>
    <t>3.</t>
  </si>
  <si>
    <t>3.13.</t>
  </si>
  <si>
    <t>3.14.</t>
  </si>
  <si>
    <t>3.15.</t>
  </si>
  <si>
    <t>3.16.</t>
  </si>
  <si>
    <t>3.17.</t>
  </si>
  <si>
    <t>5.</t>
  </si>
  <si>
    <t>4.5.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</si>
  <si>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</si>
  <si>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</si>
  <si>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</si>
  <si>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</si>
  <si>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</si>
  <si>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</si>
  <si>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</si>
  <si>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</si>
  <si>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</si>
  <si>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</si>
  <si>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</si>
  <si>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</si>
  <si>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</si>
  <si>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</si>
  <si>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</si>
  <si>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</si>
  <si>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</si>
  <si>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</si>
  <si>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</si>
  <si>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</si>
  <si>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</si>
  <si>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</si>
  <si>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</si>
  <si>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</si>
  <si>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</si>
  <si>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</si>
  <si>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</si>
  <si>
    <t>4.33.</t>
  </si>
  <si>
    <t xml:space="preserve">Имущественный комплекс                            (с. Шереметьевка)                           </t>
  </si>
  <si>
    <t>Имущественный комплекс                               (с. Шереметьевка)</t>
  </si>
  <si>
    <t>Имущественный комплекс                           (с. Шереметьевка)</t>
  </si>
  <si>
    <t xml:space="preserve">Имущественный комплекс                                    </t>
  </si>
  <si>
    <t xml:space="preserve">Имущественный комплекс                       </t>
  </si>
  <si>
    <t>4.34.</t>
  </si>
  <si>
    <t>4.35.</t>
  </si>
  <si>
    <t>Транспорт и с/х машины</t>
  </si>
  <si>
    <t>Приложение 1.</t>
  </si>
  <si>
    <t>Рыночная стоимость, в руб.</t>
  </si>
  <si>
    <t>Список имущества СПК "Прикамский" на реализацию</t>
  </si>
  <si>
    <t>21</t>
  </si>
  <si>
    <t xml:space="preserve">Сельхозтехника </t>
  </si>
  <si>
    <t>Сельхозтехника и оборудование</t>
  </si>
  <si>
    <t>3</t>
  </si>
  <si>
    <t>Начальная стоимость, в руб.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</si>
</sst>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0_р_."/>
    <numFmt numFmtId="168" formatCode="#,##0.00&quot;р.&quot;"/>
    <numFmt numFmtId="169" formatCode="[$-FC19]d\ mmmm\ yyyy\ &quot;г.&quot;"/>
    <numFmt numFmtId="170" formatCode="mmm/yyyy"/>
    <numFmt numFmtId="171" formatCode="[$€-2]\ #,##0;[Red]\-[$€-2]\ #,##0"/>
    <numFmt numFmtId="172" formatCode="[$€-2]\ ###,000_);[Red]\([$€-2]\ ###,000\)"/>
  </numFmts>
  <fonts count="27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3.5"/>
      <color indexed="8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name val="Arial Cyr"/>
      <family val="0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6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/>
    </xf>
    <xf numFmtId="4" fontId="17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left" vertical="center" wrapText="1"/>
    </xf>
    <xf numFmtId="1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12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/>
    </xf>
    <xf numFmtId="0" fontId="21" fillId="0" borderId="0" xfId="0" applyFont="1" applyAlignment="1">
      <alignment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/>
    </xf>
    <xf numFmtId="4" fontId="21" fillId="0" borderId="1" xfId="0" applyNumberFormat="1" applyFont="1" applyBorder="1" applyAlignment="1">
      <alignment horizont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4" fontId="22" fillId="0" borderId="1" xfId="0" applyNumberFormat="1" applyFont="1" applyBorder="1" applyAlignment="1">
      <alignment horizontal="center"/>
    </xf>
    <xf numFmtId="0" fontId="21" fillId="0" borderId="2" xfId="0" applyFont="1" applyFill="1" applyBorder="1" applyAlignment="1">
      <alignment horizontal="right"/>
    </xf>
    <xf numFmtId="0" fontId="21" fillId="0" borderId="1" xfId="0" applyFont="1" applyFill="1" applyBorder="1" applyAlignment="1">
      <alignment horizontal="center"/>
    </xf>
    <xf numFmtId="4" fontId="21" fillId="0" borderId="1" xfId="0" applyNumberFormat="1" applyFont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4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/>
    </xf>
    <xf numFmtId="0" fontId="22" fillId="0" borderId="1" xfId="0" applyFont="1" applyBorder="1" applyAlignment="1">
      <alignment horizontal="left"/>
    </xf>
    <xf numFmtId="0" fontId="21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4" fontId="2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center" wrapText="1"/>
    </xf>
    <xf numFmtId="0" fontId="1" fillId="0" borderId="0" xfId="0" applyNumberFormat="1" applyFont="1" applyFill="1" applyBorder="1" applyAlignment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wrapText="1"/>
    </xf>
    <xf numFmtId="167" fontId="1" fillId="0" borderId="0" xfId="0" applyNumberFormat="1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14" fontId="1" fillId="0" borderId="0" xfId="0" applyNumberFormat="1" applyFont="1" applyFill="1" applyBorder="1" applyAlignment="1">
      <alignment wrapText="1"/>
    </xf>
    <xf numFmtId="2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/>
    </xf>
    <xf numFmtId="0" fontId="17" fillId="0" borderId="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4" fontId="17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4" fontId="1" fillId="0" borderId="0" xfId="0" applyNumberFormat="1" applyFont="1" applyAlignment="1">
      <alignment/>
    </xf>
    <xf numFmtId="0" fontId="23" fillId="0" borderId="0" xfId="0" applyFont="1" applyAlignment="1">
      <alignment/>
    </xf>
    <xf numFmtId="49" fontId="21" fillId="0" borderId="2" xfId="0" applyNumberFormat="1" applyFont="1" applyFill="1" applyBorder="1" applyAlignment="1">
      <alignment horizontal="right"/>
    </xf>
    <xf numFmtId="49" fontId="22" fillId="0" borderId="2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22" fillId="0" borderId="2" xfId="0" applyFont="1" applyFill="1" applyBorder="1" applyAlignment="1">
      <alignment horizontal="right"/>
    </xf>
    <xf numFmtId="0" fontId="22" fillId="0" borderId="1" xfId="0" applyFont="1" applyFill="1" applyBorder="1" applyAlignment="1">
      <alignment horizontal="left" wrapText="1"/>
    </xf>
    <xf numFmtId="0" fontId="22" fillId="0" borderId="1" xfId="0" applyFont="1" applyBorder="1" applyAlignment="1">
      <alignment horizontal="left"/>
    </xf>
    <xf numFmtId="0" fontId="21" fillId="0" borderId="1" xfId="0" applyFont="1" applyFill="1" applyBorder="1" applyAlignment="1">
      <alignment horizontal="right"/>
    </xf>
    <xf numFmtId="0" fontId="21" fillId="0" borderId="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Alignment="1">
      <alignment/>
    </xf>
    <xf numFmtId="0" fontId="22" fillId="0" borderId="1" xfId="0" applyFont="1" applyFill="1" applyBorder="1" applyAlignment="1">
      <alignment horizontal="right"/>
    </xf>
    <xf numFmtId="0" fontId="22" fillId="0" borderId="1" xfId="0" applyNumberFormat="1" applyFont="1" applyFill="1" applyBorder="1" applyAlignment="1">
      <alignment horizontal="left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17" fontId="21" fillId="0" borderId="1" xfId="0" applyNumberFormat="1" applyFont="1" applyFill="1" applyBorder="1" applyAlignment="1">
      <alignment horizontal="right"/>
    </xf>
    <xf numFmtId="0" fontId="22" fillId="0" borderId="2" xfId="0" applyFont="1" applyFill="1" applyBorder="1" applyAlignment="1">
      <alignment horizontal="right"/>
    </xf>
    <xf numFmtId="0" fontId="21" fillId="0" borderId="0" xfId="0" applyFont="1" applyAlignment="1">
      <alignment horizontal="center"/>
    </xf>
    <xf numFmtId="0" fontId="22" fillId="0" borderId="0" xfId="0" applyFont="1" applyBorder="1" applyAlignment="1">
      <alignment/>
    </xf>
    <xf numFmtId="4" fontId="21" fillId="0" borderId="0" xfId="0" applyNumberFormat="1" applyFont="1" applyFill="1" applyBorder="1" applyAlignment="1">
      <alignment horizontal="center" vertical="center"/>
    </xf>
    <xf numFmtId="4" fontId="24" fillId="0" borderId="0" xfId="0" applyNumberFormat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/>
    </xf>
    <xf numFmtId="4" fontId="22" fillId="0" borderId="1" xfId="0" applyNumberFormat="1" applyFont="1" applyFill="1" applyBorder="1" applyAlignment="1">
      <alignment horizontal="center"/>
    </xf>
    <xf numFmtId="4" fontId="21" fillId="0" borderId="1" xfId="0" applyNumberFormat="1" applyFont="1" applyFill="1" applyBorder="1" applyAlignment="1">
      <alignment horizontal="center"/>
    </xf>
    <xf numFmtId="4" fontId="22" fillId="0" borderId="1" xfId="0" applyNumberFormat="1" applyFont="1" applyFill="1" applyBorder="1" applyAlignment="1">
      <alignment horizontal="center"/>
    </xf>
    <xf numFmtId="4" fontId="1" fillId="0" borderId="0" xfId="0" applyNumberFormat="1" applyFont="1" applyAlignment="1">
      <alignment horizontal="center"/>
    </xf>
    <xf numFmtId="49" fontId="21" fillId="0" borderId="2" xfId="0" applyNumberFormat="1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1" fillId="0" borderId="1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/>
    </xf>
    <xf numFmtId="0" fontId="22" fillId="0" borderId="1" xfId="0" applyFont="1" applyFill="1" applyBorder="1" applyAlignment="1">
      <alignment horizontal="left" wrapText="1"/>
    </xf>
    <xf numFmtId="0" fontId="21" fillId="0" borderId="1" xfId="0" applyFont="1" applyFill="1" applyBorder="1" applyAlignment="1">
      <alignment horizontal="left" wrapText="1"/>
    </xf>
    <xf numFmtId="0" fontId="21" fillId="0" borderId="1" xfId="0" applyNumberFormat="1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1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" xfId="0" applyFont="1" applyFill="1" applyBorder="1" applyAlignment="1">
      <alignment horizontal="right"/>
    </xf>
    <xf numFmtId="0" fontId="21" fillId="0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workbookViewId="0" topLeftCell="A1">
      <selection activeCell="G22" sqref="G22"/>
    </sheetView>
  </sheetViews>
  <sheetFormatPr defaultColWidth="9.00390625" defaultRowHeight="12.75"/>
  <cols>
    <col min="1" max="1" width="5.25390625" style="13" customWidth="1"/>
    <col min="2" max="2" width="35.875" style="1" customWidth="1"/>
    <col min="3" max="3" width="11.875" style="1" customWidth="1"/>
    <col min="4" max="4" width="15.00390625" style="1" customWidth="1"/>
    <col min="5" max="5" width="11.25390625" style="1" customWidth="1"/>
    <col min="6" max="6" width="16.625" style="1" customWidth="1"/>
    <col min="7" max="7" width="17.75390625" style="1" customWidth="1"/>
    <col min="8" max="8" width="5.375" style="1" customWidth="1"/>
    <col min="9" max="16384" width="9.125" style="1" customWidth="1"/>
  </cols>
  <sheetData>
    <row r="1" spans="1:13" ht="12.75">
      <c r="A1" s="24"/>
      <c r="B1" s="5"/>
      <c r="C1" s="5"/>
      <c r="D1" s="5"/>
      <c r="E1" s="5"/>
      <c r="F1" s="5"/>
      <c r="G1" s="25"/>
      <c r="H1" s="5"/>
      <c r="I1" s="5"/>
      <c r="J1" s="5"/>
      <c r="K1" s="5"/>
      <c r="L1" s="5"/>
      <c r="M1" s="5"/>
    </row>
    <row r="2" spans="1:13" ht="47.25" customHeight="1">
      <c r="A2" s="24"/>
      <c r="B2" s="5"/>
      <c r="C2" s="5"/>
      <c r="D2" s="5"/>
      <c r="E2" s="5"/>
      <c r="F2" s="5"/>
      <c r="G2" s="26"/>
      <c r="H2" s="5"/>
      <c r="I2" s="5"/>
      <c r="J2" s="5"/>
      <c r="K2" s="5"/>
      <c r="L2" s="5"/>
      <c r="M2" s="5"/>
    </row>
    <row r="3" spans="1:13" ht="15.75">
      <c r="A3" s="20"/>
      <c r="B3" s="27"/>
      <c r="C3" s="28"/>
      <c r="D3" s="28"/>
      <c r="E3" s="28"/>
      <c r="F3" s="28"/>
      <c r="G3" s="28"/>
      <c r="H3" s="28"/>
      <c r="I3" s="5"/>
      <c r="J3" s="5"/>
      <c r="K3" s="5"/>
      <c r="L3" s="5"/>
      <c r="M3" s="5"/>
    </row>
    <row r="4" spans="1:13" ht="15.75">
      <c r="A4" s="20"/>
      <c r="B4" s="27"/>
      <c r="C4" s="28"/>
      <c r="D4" s="28"/>
      <c r="E4" s="28"/>
      <c r="F4" s="28"/>
      <c r="G4" s="28"/>
      <c r="H4" s="28"/>
      <c r="I4" s="5"/>
      <c r="J4" s="5"/>
      <c r="K4" s="5"/>
      <c r="L4" s="5"/>
      <c r="M4" s="5"/>
    </row>
    <row r="5" spans="1:13" ht="15.75">
      <c r="A5" s="20"/>
      <c r="B5" s="29"/>
      <c r="C5" s="28"/>
      <c r="D5" s="28"/>
      <c r="E5" s="28"/>
      <c r="F5" s="28"/>
      <c r="G5" s="28"/>
      <c r="H5" s="28"/>
      <c r="I5" s="5"/>
      <c r="J5" s="5"/>
      <c r="K5" s="5"/>
      <c r="L5" s="5"/>
      <c r="M5" s="5"/>
    </row>
    <row r="6" spans="1:13" s="2" customFormat="1" ht="15.75">
      <c r="A6" s="30"/>
      <c r="B6" s="31"/>
      <c r="C6" s="31"/>
      <c r="D6" s="31"/>
      <c r="E6" s="31"/>
      <c r="F6" s="31"/>
      <c r="G6" s="31"/>
      <c r="H6" s="31"/>
      <c r="I6" s="32"/>
      <c r="J6" s="32"/>
      <c r="K6" s="32"/>
      <c r="L6" s="32"/>
      <c r="M6" s="32"/>
    </row>
    <row r="7" spans="1:13" s="6" customFormat="1" ht="15.75">
      <c r="A7" s="33"/>
      <c r="B7" s="22"/>
      <c r="C7" s="22"/>
      <c r="D7" s="22"/>
      <c r="E7" s="22"/>
      <c r="F7" s="22"/>
      <c r="G7" s="22"/>
      <c r="H7" s="22"/>
      <c r="I7" s="34"/>
      <c r="J7" s="34"/>
      <c r="K7" s="34"/>
      <c r="L7" s="34"/>
      <c r="M7" s="34"/>
    </row>
    <row r="8" spans="1:13" ht="15.75">
      <c r="A8" s="35"/>
      <c r="B8" s="21"/>
      <c r="C8" s="36"/>
      <c r="D8" s="23"/>
      <c r="E8" s="23"/>
      <c r="F8" s="23"/>
      <c r="G8" s="22"/>
      <c r="H8" s="22"/>
      <c r="I8" s="5"/>
      <c r="J8" s="5"/>
      <c r="K8" s="5"/>
      <c r="L8" s="5"/>
      <c r="M8" s="5"/>
    </row>
    <row r="9" spans="1:13" ht="15.75">
      <c r="A9" s="35"/>
      <c r="B9" s="37"/>
      <c r="C9" s="22"/>
      <c r="D9" s="38"/>
      <c r="E9" s="38"/>
      <c r="F9" s="38"/>
      <c r="G9" s="22"/>
      <c r="H9" s="22"/>
      <c r="I9" s="5"/>
      <c r="J9" s="5"/>
      <c r="K9" s="5"/>
      <c r="L9" s="5"/>
      <c r="M9" s="5"/>
    </row>
    <row r="10" spans="1:13" ht="15.75">
      <c r="A10" s="35"/>
      <c r="B10" s="21"/>
      <c r="C10" s="22"/>
      <c r="D10" s="23"/>
      <c r="E10" s="23"/>
      <c r="F10" s="23"/>
      <c r="G10" s="22"/>
      <c r="H10" s="22"/>
      <c r="I10" s="5"/>
      <c r="J10" s="5"/>
      <c r="K10" s="5"/>
      <c r="L10" s="5"/>
      <c r="M10" s="5"/>
    </row>
    <row r="11" spans="1:13" ht="15.75">
      <c r="A11" s="35"/>
      <c r="B11" s="39"/>
      <c r="C11" s="40"/>
      <c r="D11" s="38"/>
      <c r="E11" s="38"/>
      <c r="F11" s="38"/>
      <c r="G11" s="22"/>
      <c r="H11" s="22"/>
      <c r="I11" s="5"/>
      <c r="J11" s="5"/>
      <c r="K11" s="5"/>
      <c r="L11" s="5"/>
      <c r="M11" s="5"/>
    </row>
    <row r="12" spans="1:13" ht="15.75">
      <c r="A12" s="41"/>
      <c r="B12" s="39"/>
      <c r="C12" s="40"/>
      <c r="D12" s="38"/>
      <c r="E12" s="38"/>
      <c r="F12" s="38"/>
      <c r="G12" s="22"/>
      <c r="H12" s="22"/>
      <c r="I12" s="5"/>
      <c r="J12" s="5"/>
      <c r="K12" s="5"/>
      <c r="L12" s="5"/>
      <c r="M12" s="5"/>
    </row>
    <row r="13" spans="1:13" ht="15.75">
      <c r="A13" s="35"/>
      <c r="B13" s="21"/>
      <c r="C13" s="22"/>
      <c r="D13" s="23"/>
      <c r="E13" s="23"/>
      <c r="F13" s="23"/>
      <c r="G13" s="22"/>
      <c r="H13" s="22"/>
      <c r="I13" s="5"/>
      <c r="J13" s="5"/>
      <c r="K13" s="5"/>
      <c r="L13" s="5"/>
      <c r="M13" s="5"/>
    </row>
    <row r="14" spans="1:13" ht="15.75">
      <c r="A14" s="42"/>
      <c r="B14" s="43"/>
      <c r="C14" s="44"/>
      <c r="D14" s="45"/>
      <c r="E14" s="45"/>
      <c r="F14" s="45"/>
      <c r="G14" s="22"/>
      <c r="H14" s="22"/>
      <c r="I14" s="5"/>
      <c r="J14" s="5"/>
      <c r="K14" s="5"/>
      <c r="L14" s="5"/>
      <c r="M14" s="5"/>
    </row>
    <row r="15" spans="1:13" ht="15.75">
      <c r="A15" s="35"/>
      <c r="B15" s="37"/>
      <c r="C15" s="22"/>
      <c r="D15" s="38"/>
      <c r="E15" s="38"/>
      <c r="F15" s="38"/>
      <c r="G15" s="22"/>
      <c r="H15" s="22"/>
      <c r="I15" s="5"/>
      <c r="J15" s="5"/>
      <c r="K15" s="5"/>
      <c r="L15" s="5"/>
      <c r="M15" s="5"/>
    </row>
    <row r="16" spans="1:13" ht="15.75">
      <c r="A16" s="42"/>
      <c r="B16" s="43"/>
      <c r="C16" s="44"/>
      <c r="D16" s="45"/>
      <c r="E16" s="45"/>
      <c r="F16" s="45"/>
      <c r="G16" s="22"/>
      <c r="H16" s="22"/>
      <c r="I16" s="5"/>
      <c r="J16" s="5"/>
      <c r="K16" s="5"/>
      <c r="L16" s="5"/>
      <c r="M16" s="5"/>
    </row>
    <row r="17" spans="1:13" ht="15.75">
      <c r="A17" s="35"/>
      <c r="B17" s="37"/>
      <c r="C17" s="22"/>
      <c r="D17" s="38"/>
      <c r="E17" s="38"/>
      <c r="F17" s="38"/>
      <c r="G17" s="22"/>
      <c r="H17" s="22"/>
      <c r="I17" s="5"/>
      <c r="J17" s="5"/>
      <c r="K17" s="5"/>
      <c r="L17" s="5"/>
      <c r="M17" s="5"/>
    </row>
    <row r="18" spans="1:13" ht="15.75">
      <c r="A18" s="35"/>
      <c r="B18" s="37"/>
      <c r="C18" s="22"/>
      <c r="D18" s="38"/>
      <c r="E18" s="38"/>
      <c r="F18" s="38"/>
      <c r="G18" s="22"/>
      <c r="H18" s="22"/>
      <c r="I18" s="5"/>
      <c r="J18" s="5"/>
      <c r="K18" s="5"/>
      <c r="L18" s="5"/>
      <c r="M18" s="5"/>
    </row>
    <row r="19" spans="1:13" ht="15.75">
      <c r="A19" s="35"/>
      <c r="B19" s="37"/>
      <c r="C19" s="22"/>
      <c r="D19" s="38"/>
      <c r="E19" s="38"/>
      <c r="F19" s="38"/>
      <c r="G19" s="22"/>
      <c r="H19" s="22"/>
      <c r="I19" s="5"/>
      <c r="J19" s="5"/>
      <c r="K19" s="5"/>
      <c r="L19" s="5"/>
      <c r="M19" s="5"/>
    </row>
    <row r="20" spans="1:13" ht="15.75">
      <c r="A20" s="42"/>
      <c r="B20" s="43"/>
      <c r="C20" s="44"/>
      <c r="D20" s="45"/>
      <c r="E20" s="45"/>
      <c r="F20" s="45"/>
      <c r="G20" s="22"/>
      <c r="H20" s="22"/>
      <c r="I20" s="5"/>
      <c r="J20" s="5"/>
      <c r="K20" s="5"/>
      <c r="L20" s="5"/>
      <c r="M20" s="5"/>
    </row>
    <row r="21" spans="1:13" ht="15.75">
      <c r="A21" s="35"/>
      <c r="B21" s="37"/>
      <c r="C21" s="28"/>
      <c r="D21" s="38"/>
      <c r="E21" s="38"/>
      <c r="F21" s="38"/>
      <c r="G21" s="22"/>
      <c r="H21" s="22"/>
      <c r="I21" s="5"/>
      <c r="J21" s="5"/>
      <c r="K21" s="5"/>
      <c r="L21" s="5"/>
      <c r="M21" s="5"/>
    </row>
    <row r="22" spans="1:13" ht="15.75">
      <c r="A22" s="35"/>
      <c r="B22" s="37"/>
      <c r="C22" s="28"/>
      <c r="D22" s="38"/>
      <c r="E22" s="38"/>
      <c r="F22" s="38"/>
      <c r="G22" s="22"/>
      <c r="H22" s="22"/>
      <c r="I22" s="5"/>
      <c r="J22" s="5"/>
      <c r="K22" s="5"/>
      <c r="L22" s="5"/>
      <c r="M22" s="5"/>
    </row>
    <row r="23" spans="1:13" ht="15.75">
      <c r="A23" s="42"/>
      <c r="B23" s="46"/>
      <c r="C23" s="44"/>
      <c r="D23" s="45"/>
      <c r="E23" s="45"/>
      <c r="F23" s="45"/>
      <c r="G23" s="22"/>
      <c r="H23" s="22"/>
      <c r="I23" s="5"/>
      <c r="J23" s="5"/>
      <c r="K23" s="5"/>
      <c r="L23" s="5"/>
      <c r="M23" s="5"/>
    </row>
    <row r="24" spans="1:13" ht="15.75">
      <c r="A24" s="35"/>
      <c r="B24" s="47"/>
      <c r="C24" s="48"/>
      <c r="D24" s="49"/>
      <c r="E24" s="49"/>
      <c r="F24" s="49"/>
      <c r="G24" s="22"/>
      <c r="H24" s="22"/>
      <c r="I24" s="5"/>
      <c r="J24" s="5"/>
      <c r="K24" s="5"/>
      <c r="L24" s="5"/>
      <c r="M24" s="5"/>
    </row>
    <row r="25" spans="1:13" ht="15.75">
      <c r="A25" s="35"/>
      <c r="B25" s="47"/>
      <c r="C25" s="48"/>
      <c r="D25" s="49"/>
      <c r="E25" s="49"/>
      <c r="F25" s="49"/>
      <c r="G25" s="22"/>
      <c r="H25" s="22"/>
      <c r="I25" s="5"/>
      <c r="J25" s="5"/>
      <c r="K25" s="5"/>
      <c r="L25" s="5"/>
      <c r="M25" s="5"/>
    </row>
    <row r="26" spans="1:13" ht="15.75">
      <c r="A26" s="20"/>
      <c r="B26" s="21"/>
      <c r="C26" s="22"/>
      <c r="D26" s="23"/>
      <c r="E26" s="23"/>
      <c r="F26" s="23"/>
      <c r="G26" s="22"/>
      <c r="H26" s="22"/>
      <c r="I26" s="5"/>
      <c r="J26" s="5"/>
      <c r="K26" s="5"/>
      <c r="L26" s="5"/>
      <c r="M26" s="5"/>
    </row>
    <row r="27" spans="1:13" ht="15.75">
      <c r="A27" s="20"/>
      <c r="B27" s="21"/>
      <c r="C27" s="22"/>
      <c r="D27" s="23"/>
      <c r="E27" s="23"/>
      <c r="F27" s="23"/>
      <c r="G27" s="22"/>
      <c r="H27" s="22"/>
      <c r="I27" s="5"/>
      <c r="J27" s="5"/>
      <c r="K27" s="5"/>
      <c r="L27" s="5"/>
      <c r="M27" s="5"/>
    </row>
    <row r="28" spans="1:13" ht="15.75">
      <c r="A28" s="20"/>
      <c r="B28" s="21"/>
      <c r="C28" s="22"/>
      <c r="D28" s="23"/>
      <c r="E28" s="23"/>
      <c r="F28" s="23"/>
      <c r="G28" s="22"/>
      <c r="H28" s="22"/>
      <c r="I28" s="5"/>
      <c r="J28" s="5"/>
      <c r="K28" s="5"/>
      <c r="L28" s="5"/>
      <c r="M28" s="5"/>
    </row>
    <row r="29" spans="1:13" ht="15.75">
      <c r="A29" s="20"/>
      <c r="B29" s="28"/>
      <c r="C29" s="28"/>
      <c r="D29" s="28"/>
      <c r="E29" s="28"/>
      <c r="F29" s="28"/>
      <c r="G29" s="28"/>
      <c r="H29" s="28"/>
      <c r="I29" s="5"/>
      <c r="J29" s="5"/>
      <c r="K29" s="5"/>
      <c r="L29" s="5"/>
      <c r="M29" s="5"/>
    </row>
    <row r="30" spans="1:13" ht="15.75">
      <c r="A30" s="20"/>
      <c r="B30" s="27"/>
      <c r="C30" s="28"/>
      <c r="D30" s="28"/>
      <c r="E30" s="28"/>
      <c r="F30" s="28"/>
      <c r="G30" s="28"/>
      <c r="H30" s="28"/>
      <c r="I30" s="5"/>
      <c r="J30" s="5"/>
      <c r="K30" s="5"/>
      <c r="L30" s="5"/>
      <c r="M30" s="5"/>
    </row>
    <row r="31" spans="1:13" ht="15.75">
      <c r="A31" s="20"/>
      <c r="B31" s="28"/>
      <c r="C31" s="28"/>
      <c r="D31" s="28"/>
      <c r="E31" s="22"/>
      <c r="F31" s="28"/>
      <c r="G31" s="28"/>
      <c r="H31" s="28"/>
      <c r="I31" s="5"/>
      <c r="J31" s="5"/>
      <c r="K31" s="5"/>
      <c r="L31" s="5"/>
      <c r="M31" s="5"/>
    </row>
    <row r="32" spans="1:13" ht="12.75">
      <c r="A32" s="2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2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ht="12.75">
      <c r="A34" s="2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s="2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2.75">
      <c r="A36" s="2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s="2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</row>
    <row r="38" spans="1:13" ht="12.75">
      <c r="A38" s="2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</row>
    <row r="39" spans="1:13" ht="12.75">
      <c r="A39" s="2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13" ht="12.75">
      <c r="A40" s="2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</row>
    <row r="41" spans="1:13" ht="12.75">
      <c r="A41" s="2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</row>
    <row r="42" spans="1:13" ht="12.75">
      <c r="A42" s="2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</row>
    <row r="43" spans="1:13" ht="12.75">
      <c r="A43" s="2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</row>
    <row r="44" spans="1:13" ht="12.75">
      <c r="A44" s="2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</row>
    <row r="45" spans="1:13" ht="12.75">
      <c r="A45" s="2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</row>
    <row r="46" spans="1:13" ht="12.75">
      <c r="A46" s="2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</row>
    <row r="47" spans="1:13" ht="12.75">
      <c r="A47" s="24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</row>
    <row r="48" spans="1:13" ht="12.75">
      <c r="A48" s="24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</row>
    <row r="49" spans="1:13" ht="12.75">
      <c r="A49" s="2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2.75">
      <c r="A50" s="2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2.75">
      <c r="A51" s="24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2.75">
      <c r="A52" s="2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  <row r="53" spans="1:13" ht="12.75">
      <c r="A53" s="24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2.75">
      <c r="A54" s="24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2.75">
      <c r="A55" s="24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>
      <c r="A56" s="24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2.75">
      <c r="A57" s="24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2.75">
      <c r="A58" s="24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2.75">
      <c r="A59" s="2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2.75">
      <c r="A60" s="24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1:13" ht="12.75">
      <c r="A61" s="24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1:13" ht="12.75">
      <c r="A62" s="24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3" ht="12.75">
      <c r="A63" s="2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3" ht="12.75">
      <c r="A64" s="24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1:13" ht="12.75">
      <c r="A65" s="24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1:13" ht="12.75">
      <c r="A66" s="24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1:13" ht="12.75">
      <c r="A67" s="24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1:13" ht="12.75">
      <c r="A68" s="24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1:13" ht="12.75">
      <c r="A69" s="24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1:13" ht="12.75">
      <c r="A70" s="24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1:13" ht="12.75">
      <c r="A71" s="24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1:13" ht="12.75">
      <c r="A72" s="24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1:13" ht="12.75">
      <c r="A73" s="24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1:13" ht="12.75">
      <c r="A74" s="2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1:13" ht="12.75">
      <c r="A75" s="2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1:13" ht="12.75">
      <c r="A76" s="2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1:13" ht="12.75">
      <c r="A77" s="2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1:13" ht="12.75">
      <c r="A78" s="24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1:13" ht="12.75">
      <c r="A79" s="24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1:13" ht="12.75">
      <c r="A80" s="24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  <row r="81" spans="1:13" ht="12.75">
      <c r="A81" s="24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</row>
    <row r="82" spans="1:13" ht="12.75">
      <c r="A82" s="24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</row>
    <row r="83" spans="1:13" ht="12.75">
      <c r="A83" s="24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</row>
    <row r="84" spans="1:13" ht="12.75">
      <c r="A84" s="24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</row>
    <row r="85" spans="1:13" ht="12.75">
      <c r="A85" s="24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</row>
    <row r="86" spans="1:13" ht="12.75">
      <c r="A86" s="24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</row>
    <row r="87" spans="1:13" ht="12.75">
      <c r="A87" s="24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</row>
    <row r="88" spans="1:13" ht="12.75">
      <c r="A88" s="24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</row>
    <row r="89" spans="1:13" ht="12.75">
      <c r="A89" s="24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</row>
    <row r="90" spans="1:13" ht="12.75">
      <c r="A90" s="24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</row>
    <row r="91" spans="1:13" ht="12.75">
      <c r="A91" s="24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</row>
    <row r="92" spans="1:13" ht="12.75">
      <c r="A92" s="24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</row>
    <row r="93" spans="1:13" ht="12.75">
      <c r="A93" s="24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</row>
    <row r="94" spans="1:13" ht="12.75">
      <c r="A94" s="24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</row>
    <row r="95" spans="1:13" ht="12.75">
      <c r="A95" s="24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</row>
    <row r="96" spans="1:13" ht="12.75">
      <c r="A96" s="24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</row>
    <row r="97" spans="1:13" ht="12.75">
      <c r="A97" s="24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</row>
    <row r="98" spans="1:13" ht="12.75">
      <c r="A98" s="24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</row>
    <row r="99" spans="1:13" ht="12.75">
      <c r="A99" s="24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</row>
    <row r="100" spans="1:13" ht="12.75">
      <c r="A100" s="24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</row>
    <row r="101" spans="1:13" ht="12.75">
      <c r="A101" s="24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</row>
    <row r="102" spans="1:13" ht="12.75">
      <c r="A102" s="24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</row>
    <row r="103" spans="1:13" ht="12.75">
      <c r="A103" s="24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</row>
    <row r="104" spans="1:13" ht="12.75">
      <c r="A104" s="24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</row>
    <row r="105" spans="1:13" ht="12.75">
      <c r="A105" s="2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</row>
    <row r="106" spans="1:13" ht="12.75">
      <c r="A106" s="24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</row>
    <row r="107" spans="1:13" ht="12.75">
      <c r="A107" s="24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</row>
    <row r="108" spans="1:13" ht="12.75">
      <c r="A108" s="24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</row>
    <row r="109" spans="1:13" ht="12.75">
      <c r="A109" s="24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</row>
    <row r="110" spans="1:13" ht="12.75">
      <c r="A110" s="24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</row>
    <row r="111" spans="1:13" ht="12.75">
      <c r="A111" s="24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</row>
    <row r="112" spans="1:13" ht="12.75">
      <c r="A112" s="24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</row>
    <row r="113" spans="1:13" ht="12.75">
      <c r="A113" s="24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</row>
    <row r="114" spans="1:13" ht="12.75">
      <c r="A114" s="24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</row>
    <row r="115" spans="1:13" ht="12.75">
      <c r="A115" s="24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</row>
    <row r="116" spans="1:13" ht="12.75">
      <c r="A116" s="24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</row>
    <row r="117" spans="1:13" ht="12.75">
      <c r="A117" s="24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</row>
    <row r="118" spans="1:13" ht="12.75">
      <c r="A118" s="24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</row>
    <row r="119" spans="1:13" ht="12.75">
      <c r="A119" s="24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</row>
    <row r="120" spans="1:13" ht="12.75">
      <c r="A120" s="24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</row>
    <row r="121" spans="1:13" ht="12.75">
      <c r="A121" s="24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</row>
  </sheetData>
  <printOptions/>
  <pageMargins left="0.7874015748031497" right="0.5905511811023623" top="0.3937007874015748" bottom="0.3937007874015748" header="0.5118110236220472" footer="0.5118110236220472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5"/>
  <sheetViews>
    <sheetView workbookViewId="0" topLeftCell="A1">
      <selection activeCell="B6" sqref="B6"/>
    </sheetView>
  </sheetViews>
  <sheetFormatPr defaultColWidth="9.00390625" defaultRowHeight="12.75"/>
  <cols>
    <col min="1" max="1" width="5.25390625" style="1" customWidth="1"/>
    <col min="2" max="2" width="37.625" style="1" customWidth="1"/>
    <col min="3" max="3" width="7.375" style="1" customWidth="1"/>
    <col min="4" max="4" width="6.375" style="1" customWidth="1"/>
    <col min="5" max="6" width="10.375" style="1" customWidth="1"/>
    <col min="7" max="7" width="6.625" style="1" customWidth="1"/>
    <col min="8" max="8" width="17.875" style="1" customWidth="1"/>
    <col min="9" max="9" width="9.125" style="1" customWidth="1"/>
    <col min="10" max="10" width="10.875" style="1" customWidth="1"/>
    <col min="11" max="11" width="25.625" style="1" customWidth="1"/>
    <col min="12" max="12" width="4.375" style="1" customWidth="1"/>
    <col min="13" max="16384" width="9.125" style="1" customWidth="1"/>
  </cols>
  <sheetData>
    <row r="1" spans="1:28" ht="12.75">
      <c r="A1" s="5"/>
      <c r="B1" s="5"/>
      <c r="C1" s="5"/>
      <c r="D1" s="5"/>
      <c r="E1" s="5"/>
      <c r="F1" s="5"/>
      <c r="G1" s="5"/>
      <c r="H1" s="5"/>
      <c r="I1" s="5"/>
      <c r="J1" s="5"/>
      <c r="K1" s="2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ht="12.75">
      <c r="A2" s="5"/>
      <c r="B2" s="5"/>
      <c r="C2" s="5"/>
      <c r="D2" s="5"/>
      <c r="E2" s="5"/>
      <c r="F2" s="5"/>
      <c r="G2" s="5"/>
      <c r="H2" s="5"/>
      <c r="I2" s="5"/>
      <c r="J2" s="5"/>
      <c r="K2" s="26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</row>
    <row r="3" spans="1:28" ht="15.75">
      <c r="A3" s="5"/>
      <c r="B3" s="2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</row>
    <row r="4" spans="1:28" ht="15.75">
      <c r="A4" s="5"/>
      <c r="B4" s="2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ht="15.75">
      <c r="A5" s="5"/>
      <c r="B5" s="2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</row>
    <row r="6" spans="1:28" s="2" customFormat="1" ht="45" customHeigh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1:28" s="6" customFormat="1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</row>
    <row r="9" spans="1:28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</row>
    <row r="10" spans="1:28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</row>
    <row r="11" spans="1:28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</row>
    <row r="12" spans="1:28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28" ht="12.75">
      <c r="A17" s="5"/>
      <c r="B17" s="7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28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</row>
    <row r="19" spans="1:28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  <row r="20" spans="1:28" ht="15.75">
      <c r="A20" s="5"/>
      <c r="B20" s="2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</row>
    <row r="21" spans="1:28" ht="12.75">
      <c r="A21" s="5"/>
      <c r="B21" s="5"/>
      <c r="C21" s="5"/>
      <c r="D21" s="5"/>
      <c r="E21" s="84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</row>
    <row r="22" spans="1:28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28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28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28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28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28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28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28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28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28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28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</row>
    <row r="34" spans="1:28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</row>
    <row r="35" spans="1:28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</row>
  </sheetData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8"/>
  <sheetViews>
    <sheetView workbookViewId="0" topLeftCell="A1">
      <selection activeCell="C12" sqref="C12"/>
    </sheetView>
  </sheetViews>
  <sheetFormatPr defaultColWidth="9.00390625" defaultRowHeight="12.75"/>
  <cols>
    <col min="1" max="1" width="5.25390625" style="1" customWidth="1"/>
    <col min="2" max="2" width="29.75390625" style="1" customWidth="1"/>
    <col min="3" max="5" width="11.875" style="1" customWidth="1"/>
    <col min="6" max="6" width="6.125" style="1" customWidth="1"/>
    <col min="7" max="7" width="11.875" style="1" customWidth="1"/>
    <col min="8" max="8" width="10.875" style="1" customWidth="1"/>
    <col min="9" max="9" width="13.375" style="1" customWidth="1"/>
    <col min="10" max="10" width="9.125" style="1" customWidth="1"/>
    <col min="11" max="11" width="10.875" style="1" customWidth="1"/>
    <col min="12" max="12" width="24.00390625" style="1" customWidth="1"/>
    <col min="13" max="13" width="4.375" style="1" customWidth="1"/>
    <col min="14" max="16384" width="9.125" style="1" customWidth="1"/>
  </cols>
  <sheetData>
    <row r="1" spans="1:34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2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ht="12.7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2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1:34" ht="15.75">
      <c r="A3" s="5"/>
      <c r="B3" s="27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</row>
    <row r="4" spans="1:34" ht="15.75">
      <c r="A4" s="5"/>
      <c r="B4" s="27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1:34" ht="15.75">
      <c r="A5" s="5"/>
      <c r="B5" s="2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</row>
    <row r="6" spans="1:34" s="2" customFormat="1" ht="12.75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</row>
    <row r="7" spans="1:34" s="6" customFormat="1" ht="12.7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</row>
    <row r="8" spans="1:34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</row>
    <row r="9" spans="1:34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</row>
    <row r="10" spans="1:34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</row>
    <row r="11" spans="1:34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</row>
    <row r="12" spans="1:34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</row>
    <row r="13" spans="1:34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</row>
    <row r="14" spans="1:34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</row>
    <row r="15" spans="1:34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</row>
    <row r="17" spans="1:34" ht="12.75">
      <c r="A17" s="5"/>
      <c r="B17" s="7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</row>
    <row r="18" spans="1:34" ht="12.75">
      <c r="A18" s="5"/>
      <c r="B18" s="1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</row>
    <row r="19" spans="1:34" ht="12.75">
      <c r="A19" s="5"/>
      <c r="B19" s="1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</row>
    <row r="20" spans="1:34" ht="12.75">
      <c r="A20" s="5"/>
      <c r="B20" s="1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</row>
    <row r="21" spans="1:34" ht="15.75">
      <c r="A21" s="5"/>
      <c r="B21" s="2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</row>
    <row r="22" spans="1:34" ht="12.75">
      <c r="A22" s="5"/>
      <c r="B22" s="5"/>
      <c r="C22" s="5"/>
      <c r="D22" s="5"/>
      <c r="E22" s="84"/>
      <c r="F22" s="8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</row>
    <row r="23" spans="1:34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</row>
    <row r="24" spans="1:34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</row>
    <row r="25" spans="1:34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</row>
    <row r="26" spans="1:34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</row>
    <row r="27" spans="1:34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</row>
    <row r="28" spans="1:34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</row>
    <row r="29" spans="1:34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</row>
    <row r="30" spans="1:34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</row>
    <row r="31" spans="1:34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</row>
    <row r="32" spans="1:34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</row>
    <row r="33" spans="1:34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</row>
    <row r="34" spans="1:34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</row>
    <row r="35" spans="1:34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</row>
    <row r="36" spans="1:34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1:34" ht="12.7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  <row r="40" spans="1:34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</row>
    <row r="41" spans="1:34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</row>
    <row r="42" spans="1:34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</row>
    <row r="43" spans="1:34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  <row r="61" spans="1:34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</row>
    <row r="62" spans="1:34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</row>
    <row r="63" spans="1:34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</row>
    <row r="64" spans="1:34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</row>
    <row r="65" spans="1:34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</row>
    <row r="66" spans="1:34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</row>
    <row r="67" spans="1:34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</row>
    <row r="68" spans="1:34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</row>
    <row r="69" spans="1:34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</row>
    <row r="70" spans="1:34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</row>
    <row r="71" spans="1:34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</row>
    <row r="72" spans="1:34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</row>
    <row r="73" spans="1:34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</row>
    <row r="74" spans="1:34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</row>
    <row r="75" spans="1:34" ht="12.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</row>
    <row r="76" spans="1:34" ht="12.7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</row>
    <row r="77" spans="1:34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</row>
    <row r="78" spans="1:34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</row>
    <row r="79" spans="1:34" ht="12.7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</row>
    <row r="80" spans="1:34" ht="12.7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</row>
    <row r="81" spans="1:34" ht="12.7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</row>
    <row r="82" spans="1:34" ht="12.7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</row>
    <row r="83" spans="1:34" ht="12.7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</row>
    <row r="84" spans="1:34" ht="12.7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</row>
    <row r="85" spans="1:34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</row>
    <row r="86" spans="1:34" ht="12.7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</row>
    <row r="87" spans="1:34" ht="12.7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</row>
    <row r="88" spans="1:34" ht="12.7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</row>
    <row r="89" spans="1:34" ht="12.7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</row>
    <row r="90" spans="1:34" ht="12.7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</row>
    <row r="91" spans="1:34" ht="12.7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</row>
    <row r="92" spans="1:34" ht="12.7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</row>
    <row r="93" spans="1:34" ht="12.7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</row>
    <row r="94" spans="1:34" ht="12.7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</row>
    <row r="95" spans="1:34" ht="12.7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</row>
    <row r="96" spans="1:34" ht="12.7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</row>
    <row r="97" spans="1:34" ht="12.7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</row>
    <row r="98" spans="1:34" ht="12.7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</row>
    <row r="99" spans="1:34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</row>
    <row r="100" spans="1:34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</row>
    <row r="101" spans="1:34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</row>
    <row r="102" spans="1:34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</row>
    <row r="103" spans="1:34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</row>
    <row r="104" spans="1:34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</row>
    <row r="105" spans="1:34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</row>
    <row r="106" spans="1:34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</row>
    <row r="107" spans="1:34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</row>
    <row r="108" spans="1:34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</row>
    <row r="109" spans="1:34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</row>
    <row r="110" spans="1:34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</row>
    <row r="111" spans="1:34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</row>
    <row r="112" spans="1:34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</row>
    <row r="113" spans="1:34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</row>
    <row r="114" spans="1:34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</row>
    <row r="115" spans="1:34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</row>
    <row r="116" spans="1:34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</row>
    <row r="117" spans="1:34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</row>
    <row r="118" spans="1:34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</row>
    <row r="119" spans="1:34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</row>
    <row r="120" spans="1:34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</row>
    <row r="121" spans="1:34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</row>
    <row r="122" spans="1:34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</row>
    <row r="123" spans="1:34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</row>
    <row r="124" spans="1:34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</row>
    <row r="125" spans="1:34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</row>
    <row r="126" spans="1:34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</row>
    <row r="127" spans="1:34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</row>
    <row r="128" spans="1:34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</row>
    <row r="129" spans="1:34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</row>
    <row r="130" spans="1:34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</row>
    <row r="131" spans="1:34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</row>
    <row r="132" spans="1:34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</row>
    <row r="133" spans="1:34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</row>
    <row r="134" spans="1:34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</row>
    <row r="135" spans="1:34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</row>
    <row r="136" spans="1:34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</row>
    <row r="137" spans="1:34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</row>
    <row r="138" spans="1:34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</row>
    <row r="139" spans="1:34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</row>
    <row r="140" spans="1:34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</row>
    <row r="141" spans="1:34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</row>
    <row r="142" spans="1:34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</row>
    <row r="143" spans="1:34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</row>
    <row r="144" spans="1:34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</row>
    <row r="145" spans="1:34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</row>
    <row r="146" spans="1:34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</row>
    <row r="147" spans="1:34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</row>
    <row r="148" spans="1:34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</row>
    <row r="149" spans="1:34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</row>
    <row r="150" spans="1:34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</row>
    <row r="151" spans="1:34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</row>
    <row r="152" spans="1:34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</row>
    <row r="153" spans="1:34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</row>
    <row r="154" spans="1:34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</row>
    <row r="155" spans="1:34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</row>
    <row r="156" spans="1:34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</row>
    <row r="157" spans="1:34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</row>
    <row r="158" spans="1:34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</row>
  </sheetData>
  <printOptions/>
  <pageMargins left="0.5905511811023623" right="0.5905511811023623" top="0.7874015748031497" bottom="0.5905511811023623" header="0.5118110236220472" footer="0.5118110236220472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workbookViewId="0" topLeftCell="C64">
      <selection activeCell="H94" sqref="H94"/>
    </sheetView>
  </sheetViews>
  <sheetFormatPr defaultColWidth="9.00390625" defaultRowHeight="12.75"/>
  <cols>
    <col min="1" max="1" width="9.125" style="4" customWidth="1"/>
    <col min="2" max="2" width="9.25390625" style="7" customWidth="1"/>
    <col min="3" max="3" width="9.875" style="7" customWidth="1"/>
    <col min="4" max="4" width="24.25390625" style="7" customWidth="1"/>
    <col min="5" max="5" width="12.25390625" style="9" customWidth="1"/>
    <col min="6" max="6" width="11.625" style="9" customWidth="1"/>
    <col min="7" max="8" width="11.75390625" style="9" customWidth="1"/>
    <col min="9" max="9" width="36.00390625" style="7" customWidth="1"/>
    <col min="10" max="10" width="28.375" style="7" customWidth="1"/>
    <col min="11" max="11" width="4.625" style="7" customWidth="1"/>
    <col min="12" max="16384" width="9.125" style="4" customWidth="1"/>
  </cols>
  <sheetData>
    <row r="1" spans="1:23" ht="12.75">
      <c r="A1" s="7"/>
      <c r="J1" s="2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38.25" customHeight="1">
      <c r="A2" s="7"/>
      <c r="J2" s="2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56" ht="15.75">
      <c r="A3" s="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8" s="7" customFormat="1" ht="15.75">
      <c r="B4" s="27"/>
      <c r="D4" s="8"/>
      <c r="E4" s="9"/>
      <c r="F4" s="9"/>
      <c r="G4" s="9"/>
      <c r="H4" s="9"/>
    </row>
    <row r="5" spans="1:23" s="10" customFormat="1" ht="48.75" customHeight="1">
      <c r="A5" s="76"/>
      <c r="B5" s="85"/>
      <c r="C5" s="76"/>
      <c r="D5" s="76"/>
      <c r="E5" s="86"/>
      <c r="F5" s="86"/>
      <c r="G5" s="86"/>
      <c r="H5" s="8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</row>
    <row r="6" spans="1:23" s="12" customFormat="1" ht="12.75">
      <c r="A6" s="87"/>
      <c r="B6" s="88"/>
      <c r="C6" s="87"/>
      <c r="D6" s="88"/>
      <c r="E6" s="87"/>
      <c r="F6" s="88"/>
      <c r="G6" s="87"/>
      <c r="H6" s="88"/>
      <c r="I6" s="87"/>
      <c r="J6" s="88"/>
      <c r="K6" s="88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</row>
    <row r="7" spans="1:23" s="10" customFormat="1" ht="12.75">
      <c r="A7" s="76"/>
      <c r="B7" s="85"/>
      <c r="C7" s="89"/>
      <c r="D7" s="76"/>
      <c r="E7" s="90"/>
      <c r="F7" s="90"/>
      <c r="G7" s="90"/>
      <c r="H7" s="90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</row>
    <row r="8" spans="1:23" s="11" customFormat="1" ht="22.5" customHeight="1">
      <c r="A8" s="91"/>
      <c r="B8" s="91"/>
      <c r="C8" s="92"/>
      <c r="D8" s="91"/>
      <c r="E8" s="90"/>
      <c r="F8" s="90"/>
      <c r="G8" s="90"/>
      <c r="H8" s="90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</row>
    <row r="9" spans="1:23" s="11" customFormat="1" ht="12.75">
      <c r="A9" s="91"/>
      <c r="B9" s="91"/>
      <c r="C9" s="92"/>
      <c r="D9" s="91"/>
      <c r="E9" s="90"/>
      <c r="F9" s="90"/>
      <c r="G9" s="90"/>
      <c r="H9" s="90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</row>
    <row r="10" spans="1:23" s="11" customFormat="1" ht="12.75">
      <c r="A10" s="91"/>
      <c r="B10" s="91"/>
      <c r="C10" s="92"/>
      <c r="D10" s="91"/>
      <c r="E10" s="90"/>
      <c r="F10" s="90"/>
      <c r="G10" s="90"/>
      <c r="H10" s="90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</row>
    <row r="11" spans="1:23" s="11" customFormat="1" ht="12.75">
      <c r="A11" s="91"/>
      <c r="B11" s="91"/>
      <c r="C11" s="92"/>
      <c r="D11" s="91"/>
      <c r="E11" s="90"/>
      <c r="F11" s="90"/>
      <c r="G11" s="90"/>
      <c r="H11" s="90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</row>
    <row r="12" spans="1:23" s="11" customFormat="1" ht="12.75">
      <c r="A12" s="91"/>
      <c r="B12" s="91"/>
      <c r="C12" s="92"/>
      <c r="D12" s="91"/>
      <c r="E12" s="90"/>
      <c r="F12" s="90"/>
      <c r="G12" s="90"/>
      <c r="H12" s="90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</row>
    <row r="13" spans="1:23" s="11" customFormat="1" ht="12.75">
      <c r="A13" s="91"/>
      <c r="B13" s="91"/>
      <c r="C13" s="92"/>
      <c r="D13" s="91"/>
      <c r="E13" s="90"/>
      <c r="F13" s="90"/>
      <c r="G13" s="90"/>
      <c r="H13" s="90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</row>
    <row r="14" spans="1:23" s="11" customFormat="1" ht="12.75">
      <c r="A14" s="91"/>
      <c r="B14" s="91"/>
      <c r="C14" s="92"/>
      <c r="D14" s="91"/>
      <c r="E14" s="90"/>
      <c r="F14" s="90"/>
      <c r="G14" s="90"/>
      <c r="H14" s="90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</row>
    <row r="15" spans="1:23" s="11" customFormat="1" ht="12.75">
      <c r="A15" s="91"/>
      <c r="B15" s="91"/>
      <c r="C15" s="92"/>
      <c r="D15" s="91"/>
      <c r="E15" s="90"/>
      <c r="F15" s="90"/>
      <c r="G15" s="90"/>
      <c r="H15" s="90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</row>
    <row r="16" spans="1:23" s="11" customFormat="1" ht="12.75">
      <c r="A16" s="91"/>
      <c r="B16" s="91"/>
      <c r="C16" s="92"/>
      <c r="D16" s="91"/>
      <c r="E16" s="90"/>
      <c r="F16" s="90"/>
      <c r="G16" s="90"/>
      <c r="H16" s="90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</row>
    <row r="17" spans="1:23" s="11" customFormat="1" ht="12.75">
      <c r="A17" s="91"/>
      <c r="B17" s="91"/>
      <c r="C17" s="92"/>
      <c r="D17" s="91"/>
      <c r="E17" s="90"/>
      <c r="F17" s="90"/>
      <c r="G17" s="90"/>
      <c r="H17" s="90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</row>
    <row r="18" spans="1:23" s="11" customFormat="1" ht="12.75">
      <c r="A18" s="91"/>
      <c r="B18" s="91"/>
      <c r="C18" s="92"/>
      <c r="D18" s="91"/>
      <c r="E18" s="90"/>
      <c r="F18" s="90"/>
      <c r="G18" s="90"/>
      <c r="H18" s="90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</row>
    <row r="19" spans="1:23" s="11" customFormat="1" ht="12.75">
      <c r="A19" s="91"/>
      <c r="B19" s="91"/>
      <c r="C19" s="92"/>
      <c r="D19" s="91"/>
      <c r="E19" s="90"/>
      <c r="F19" s="90"/>
      <c r="G19" s="90"/>
      <c r="H19" s="90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</row>
    <row r="20" spans="1:23" s="11" customFormat="1" ht="12.75">
      <c r="A20" s="91"/>
      <c r="B20" s="91"/>
      <c r="C20" s="92"/>
      <c r="D20" s="91"/>
      <c r="E20" s="90"/>
      <c r="F20" s="90"/>
      <c r="G20" s="90"/>
      <c r="H20" s="90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</row>
    <row r="21" spans="1:23" s="11" customFormat="1" ht="12.75">
      <c r="A21" s="91"/>
      <c r="B21" s="91"/>
      <c r="C21" s="92"/>
      <c r="D21" s="91"/>
      <c r="E21" s="90"/>
      <c r="F21" s="90"/>
      <c r="G21" s="90"/>
      <c r="H21" s="90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</row>
    <row r="22" spans="1:23" s="11" customFormat="1" ht="12.75">
      <c r="A22" s="91"/>
      <c r="B22" s="91"/>
      <c r="C22" s="92"/>
      <c r="D22" s="91"/>
      <c r="E22" s="90"/>
      <c r="F22" s="90"/>
      <c r="G22" s="90"/>
      <c r="H22" s="90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</row>
    <row r="23" spans="1:23" s="11" customFormat="1" ht="12.75">
      <c r="A23" s="91"/>
      <c r="B23" s="91"/>
      <c r="C23" s="92"/>
      <c r="D23" s="91"/>
      <c r="E23" s="90"/>
      <c r="F23" s="90"/>
      <c r="G23" s="90"/>
      <c r="H23" s="90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</row>
    <row r="24" spans="1:23" s="11" customFormat="1" ht="12.75">
      <c r="A24" s="91"/>
      <c r="B24" s="91"/>
      <c r="C24" s="92"/>
      <c r="D24" s="91"/>
      <c r="E24" s="90"/>
      <c r="F24" s="90"/>
      <c r="G24" s="90"/>
      <c r="H24" s="90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</row>
    <row r="25" spans="1:23" s="11" customFormat="1" ht="12.75">
      <c r="A25" s="91"/>
      <c r="B25" s="91"/>
      <c r="C25" s="92"/>
      <c r="D25" s="91"/>
      <c r="E25" s="90"/>
      <c r="F25" s="90"/>
      <c r="G25" s="90"/>
      <c r="H25" s="90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</row>
    <row r="26" spans="1:23" s="11" customFormat="1" ht="12.75">
      <c r="A26" s="91"/>
      <c r="B26" s="91"/>
      <c r="C26" s="92"/>
      <c r="D26" s="91"/>
      <c r="E26" s="90"/>
      <c r="F26" s="90"/>
      <c r="G26" s="90"/>
      <c r="H26" s="90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</row>
    <row r="27" spans="1:23" s="11" customFormat="1" ht="12.75">
      <c r="A27" s="91"/>
      <c r="B27" s="91"/>
      <c r="C27" s="92"/>
      <c r="D27" s="91"/>
      <c r="E27" s="90"/>
      <c r="F27" s="90"/>
      <c r="G27" s="90"/>
      <c r="H27" s="90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</row>
    <row r="28" spans="1:23" s="11" customFormat="1" ht="12.75">
      <c r="A28" s="91"/>
      <c r="B28" s="91"/>
      <c r="C28" s="92"/>
      <c r="D28" s="91"/>
      <c r="E28" s="90"/>
      <c r="F28" s="90"/>
      <c r="G28" s="90"/>
      <c r="H28" s="90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</row>
    <row r="29" spans="1:23" s="11" customFormat="1" ht="12.75">
      <c r="A29" s="91"/>
      <c r="B29" s="91"/>
      <c r="C29" s="92"/>
      <c r="D29" s="91"/>
      <c r="E29" s="90"/>
      <c r="F29" s="90"/>
      <c r="G29" s="90"/>
      <c r="H29" s="90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</row>
    <row r="30" spans="1:23" s="11" customFormat="1" ht="12.75">
      <c r="A30" s="91"/>
      <c r="B30" s="91"/>
      <c r="C30" s="92"/>
      <c r="D30" s="91"/>
      <c r="E30" s="90"/>
      <c r="F30" s="90"/>
      <c r="G30" s="90"/>
      <c r="H30" s="90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</row>
    <row r="31" spans="1:23" s="11" customFormat="1" ht="12.75">
      <c r="A31" s="91"/>
      <c r="B31" s="91"/>
      <c r="C31" s="92"/>
      <c r="D31" s="91"/>
      <c r="E31" s="90"/>
      <c r="F31" s="90"/>
      <c r="G31" s="90"/>
      <c r="H31" s="90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</row>
    <row r="32" spans="1:23" s="11" customFormat="1" ht="12.75">
      <c r="A32" s="91"/>
      <c r="B32" s="91"/>
      <c r="C32" s="92"/>
      <c r="D32" s="91"/>
      <c r="E32" s="90"/>
      <c r="F32" s="90"/>
      <c r="G32" s="90"/>
      <c r="H32" s="90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</row>
    <row r="33" spans="1:23" s="11" customFormat="1" ht="12.75">
      <c r="A33" s="91"/>
      <c r="B33" s="91"/>
      <c r="C33" s="92"/>
      <c r="D33" s="91"/>
      <c r="E33" s="90"/>
      <c r="F33" s="90"/>
      <c r="G33" s="90"/>
      <c r="H33" s="90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</row>
    <row r="34" spans="1:23" s="11" customFormat="1" ht="12.75">
      <c r="A34" s="91"/>
      <c r="B34" s="91"/>
      <c r="C34" s="92"/>
      <c r="D34" s="91"/>
      <c r="E34" s="90"/>
      <c r="F34" s="90"/>
      <c r="G34" s="90"/>
      <c r="H34" s="90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</row>
    <row r="35" spans="1:23" s="11" customFormat="1" ht="12.75">
      <c r="A35" s="91"/>
      <c r="B35" s="91"/>
      <c r="C35" s="92"/>
      <c r="D35" s="91"/>
      <c r="E35" s="90"/>
      <c r="F35" s="90"/>
      <c r="G35" s="90"/>
      <c r="H35" s="90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</row>
    <row r="36" spans="1:23" s="11" customFormat="1" ht="12.75">
      <c r="A36" s="91"/>
      <c r="B36" s="91"/>
      <c r="C36" s="92"/>
      <c r="D36" s="91"/>
      <c r="E36" s="90"/>
      <c r="F36" s="90"/>
      <c r="G36" s="90"/>
      <c r="H36" s="90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</row>
    <row r="37" spans="1:23" s="11" customFormat="1" ht="12.75">
      <c r="A37" s="91"/>
      <c r="B37" s="91"/>
      <c r="C37" s="92"/>
      <c r="D37" s="91"/>
      <c r="E37" s="90"/>
      <c r="F37" s="90"/>
      <c r="G37" s="90"/>
      <c r="H37" s="90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</row>
    <row r="38" spans="1:23" s="11" customFormat="1" ht="12.75">
      <c r="A38" s="91"/>
      <c r="B38" s="91"/>
      <c r="C38" s="92"/>
      <c r="D38" s="91"/>
      <c r="E38" s="90"/>
      <c r="F38" s="90"/>
      <c r="G38" s="90"/>
      <c r="H38" s="90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</row>
    <row r="39" spans="1:23" s="11" customFormat="1" ht="12.75">
      <c r="A39" s="91"/>
      <c r="B39" s="91"/>
      <c r="C39" s="92"/>
      <c r="D39" s="91"/>
      <c r="E39" s="90"/>
      <c r="F39" s="90"/>
      <c r="G39" s="90"/>
      <c r="H39" s="90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</row>
    <row r="40" spans="1:23" s="11" customFormat="1" ht="12.75">
      <c r="A40" s="91"/>
      <c r="B40" s="91"/>
      <c r="C40" s="92"/>
      <c r="D40" s="91"/>
      <c r="E40" s="90"/>
      <c r="F40" s="90"/>
      <c r="G40" s="90"/>
      <c r="H40" s="9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</row>
    <row r="41" spans="1:23" s="11" customFormat="1" ht="12.75">
      <c r="A41" s="91"/>
      <c r="B41" s="91"/>
      <c r="C41" s="92"/>
      <c r="D41" s="91"/>
      <c r="E41" s="90"/>
      <c r="F41" s="90"/>
      <c r="G41" s="90"/>
      <c r="H41" s="90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</row>
    <row r="42" spans="1:23" s="11" customFormat="1" ht="12.75">
      <c r="A42" s="91"/>
      <c r="B42" s="91"/>
      <c r="C42" s="92"/>
      <c r="D42" s="91"/>
      <c r="E42" s="90"/>
      <c r="F42" s="90"/>
      <c r="G42" s="90"/>
      <c r="H42" s="90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</row>
    <row r="43" spans="1:23" s="11" customFormat="1" ht="12.75">
      <c r="A43" s="91"/>
      <c r="B43" s="91"/>
      <c r="C43" s="92"/>
      <c r="D43" s="91"/>
      <c r="E43" s="90"/>
      <c r="F43" s="90"/>
      <c r="G43" s="90"/>
      <c r="H43" s="90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1"/>
      <c r="W43" s="91"/>
    </row>
    <row r="44" spans="1:23" s="11" customFormat="1" ht="12.75">
      <c r="A44" s="91"/>
      <c r="B44" s="91"/>
      <c r="C44" s="92"/>
      <c r="D44" s="91"/>
      <c r="E44" s="90"/>
      <c r="F44" s="90"/>
      <c r="G44" s="90"/>
      <c r="H44" s="90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</row>
    <row r="45" spans="1:23" s="11" customFormat="1" ht="12.75">
      <c r="A45" s="91"/>
      <c r="B45" s="91"/>
      <c r="C45" s="92"/>
      <c r="D45" s="91"/>
      <c r="E45" s="90"/>
      <c r="F45" s="90"/>
      <c r="G45" s="90"/>
      <c r="H45" s="90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1"/>
      <c r="T45" s="91"/>
      <c r="U45" s="91"/>
      <c r="V45" s="91"/>
      <c r="W45" s="91"/>
    </row>
    <row r="46" spans="1:23" s="11" customFormat="1" ht="12.75">
      <c r="A46" s="91"/>
      <c r="B46" s="91"/>
      <c r="C46" s="92"/>
      <c r="D46" s="91"/>
      <c r="E46" s="90"/>
      <c r="F46" s="90"/>
      <c r="G46" s="90"/>
      <c r="H46" s="90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</row>
    <row r="47" spans="1:23" s="11" customFormat="1" ht="12.75">
      <c r="A47" s="91"/>
      <c r="B47" s="91"/>
      <c r="C47" s="92"/>
      <c r="D47" s="76"/>
      <c r="E47" s="90"/>
      <c r="F47" s="90"/>
      <c r="G47" s="90"/>
      <c r="H47" s="90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</row>
    <row r="48" spans="1:23" ht="12.75">
      <c r="A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</row>
    <row r="49" spans="1:23" ht="12.75">
      <c r="A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1:23" s="1" customFormat="1" ht="15.75">
      <c r="A50" s="5"/>
      <c r="B50" s="5"/>
      <c r="C50" s="27"/>
      <c r="D50" s="5"/>
      <c r="E50" s="9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s="1" customFormat="1" ht="12.75">
      <c r="A51" s="5"/>
      <c r="B51" s="5"/>
      <c r="C51" s="5"/>
      <c r="D51" s="5"/>
      <c r="E51" s="5"/>
      <c r="F51" s="8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2.75">
      <c r="A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</row>
    <row r="53" spans="1:23" ht="12.75">
      <c r="A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</row>
    <row r="54" spans="1:23" ht="12.75">
      <c r="A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</row>
    <row r="55" spans="1:23" ht="12.75">
      <c r="A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</row>
    <row r="56" spans="1:23" ht="12.75">
      <c r="A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</row>
    <row r="57" spans="1:23" ht="12.75">
      <c r="A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</row>
    <row r="58" spans="1:23" ht="12.75">
      <c r="A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</row>
    <row r="59" spans="1:23" ht="12.75">
      <c r="A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</row>
    <row r="60" spans="1:23" ht="12.75">
      <c r="A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</row>
    <row r="61" spans="1:23" ht="12.75">
      <c r="A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</row>
    <row r="62" spans="1:23" ht="12.75">
      <c r="A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</row>
    <row r="63" spans="1:23" ht="12.75">
      <c r="A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</row>
    <row r="64" spans="1:23" ht="12.75">
      <c r="A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</row>
    <row r="65" spans="1:23" ht="12.75">
      <c r="A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</row>
    <row r="66" spans="1:23" ht="12.75">
      <c r="A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</row>
    <row r="67" spans="1:23" ht="12.75">
      <c r="A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3" ht="12.75">
      <c r="A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</row>
    <row r="69" spans="1:23" ht="12.75">
      <c r="A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3" ht="12.75">
      <c r="A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3" ht="12.75">
      <c r="A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3" ht="12.75">
      <c r="A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3" ht="12.75">
      <c r="A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3" ht="12.75">
      <c r="A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3" ht="12.75">
      <c r="A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3" ht="12.75">
      <c r="A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3" ht="12.75">
      <c r="A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3" ht="12.75">
      <c r="A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3" ht="12.75">
      <c r="A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3" ht="12.75">
      <c r="A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1:23" ht="12.75">
      <c r="A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1:23" ht="12.75">
      <c r="A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1:23" ht="12.75">
      <c r="A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1:23" ht="12.75">
      <c r="A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1:23" ht="12.75">
      <c r="A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1:23" ht="12.75">
      <c r="A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1:23" ht="12.75">
      <c r="A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1:23" ht="12.75">
      <c r="A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1:23" ht="12.75">
      <c r="A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1:23" ht="12.75">
      <c r="A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1:23" ht="12.75">
      <c r="A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1:23" ht="12.75">
      <c r="A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1:23" ht="12.75">
      <c r="A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1:23" ht="12.75">
      <c r="A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1:23" ht="12.75">
      <c r="A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1:23" ht="12.75">
      <c r="A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1:23" ht="12.75">
      <c r="A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1:23" ht="12.75">
      <c r="A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</sheetData>
  <printOptions/>
  <pageMargins left="0.3937007874015748" right="0.3937007874015748" top="0.7874015748031497" bottom="0.5905511811023623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7">
      <selection activeCell="F15" sqref="F15"/>
    </sheetView>
  </sheetViews>
  <sheetFormatPr defaultColWidth="9.00390625" defaultRowHeight="12.75"/>
  <cols>
    <col min="1" max="1" width="6.00390625" style="0" customWidth="1"/>
    <col min="2" max="2" width="29.625" style="0" customWidth="1"/>
    <col min="3" max="3" width="11.625" style="0" customWidth="1"/>
    <col min="4" max="4" width="11.25390625" style="0" customWidth="1"/>
    <col min="5" max="5" width="24.125" style="0" customWidth="1"/>
  </cols>
  <sheetData>
    <row r="1" spans="1:7" ht="12.75">
      <c r="A1" s="5"/>
      <c r="B1" s="5"/>
      <c r="C1" s="5"/>
      <c r="D1" s="5"/>
      <c r="E1" s="71"/>
      <c r="F1" s="94"/>
      <c r="G1" s="94"/>
    </row>
    <row r="2" spans="1:7" ht="12.75">
      <c r="A2" s="5"/>
      <c r="B2" s="5"/>
      <c r="C2" s="5"/>
      <c r="D2" s="5"/>
      <c r="E2" s="71"/>
      <c r="F2" s="94"/>
      <c r="G2" s="94"/>
    </row>
    <row r="3" spans="1:7" ht="17.25">
      <c r="A3" s="95"/>
      <c r="B3" s="95"/>
      <c r="C3" s="95"/>
      <c r="D3" s="95"/>
      <c r="E3" s="17"/>
      <c r="F3" s="94"/>
      <c r="G3" s="94"/>
    </row>
    <row r="4" spans="1:7" ht="17.25">
      <c r="A4" s="96"/>
      <c r="B4" s="97"/>
      <c r="C4" s="97"/>
      <c r="D4" s="97"/>
      <c r="E4" s="17"/>
      <c r="F4" s="94"/>
      <c r="G4" s="94"/>
    </row>
    <row r="5" spans="1:7" ht="17.25">
      <c r="A5" s="98"/>
      <c r="B5" s="98"/>
      <c r="C5" s="98"/>
      <c r="D5" s="98"/>
      <c r="E5" s="98"/>
      <c r="F5" s="94"/>
      <c r="G5" s="94"/>
    </row>
    <row r="6" spans="1:7" ht="28.5" customHeight="1">
      <c r="A6" s="99"/>
      <c r="B6" s="99"/>
      <c r="C6" s="99"/>
      <c r="D6" s="99"/>
      <c r="E6" s="99"/>
      <c r="F6" s="94"/>
      <c r="G6" s="94"/>
    </row>
    <row r="7" spans="1:7" ht="36.75" customHeight="1">
      <c r="A7" s="100"/>
      <c r="B7" s="101"/>
      <c r="C7" s="102"/>
      <c r="D7" s="102"/>
      <c r="E7" s="103"/>
      <c r="F7" s="94"/>
      <c r="G7" s="94"/>
    </row>
    <row r="8" spans="1:7" ht="51" customHeight="1">
      <c r="A8" s="99"/>
      <c r="B8" s="104"/>
      <c r="C8" s="105"/>
      <c r="D8" s="105"/>
      <c r="E8" s="103"/>
      <c r="F8" s="94"/>
      <c r="G8" s="94"/>
    </row>
    <row r="9" spans="1:7" ht="26.25" customHeight="1">
      <c r="A9" s="99"/>
      <c r="B9" s="104"/>
      <c r="C9" s="105"/>
      <c r="D9" s="106"/>
      <c r="E9" s="103"/>
      <c r="F9" s="94"/>
      <c r="G9" s="94"/>
    </row>
    <row r="10" spans="1:7" ht="24.75" customHeight="1">
      <c r="A10" s="99"/>
      <c r="B10" s="104"/>
      <c r="C10" s="105"/>
      <c r="D10" s="105"/>
      <c r="E10" s="103"/>
      <c r="F10" s="94"/>
      <c r="G10" s="94"/>
    </row>
    <row r="11" spans="1:7" ht="17.25">
      <c r="A11" s="100"/>
      <c r="B11" s="101"/>
      <c r="C11" s="102"/>
      <c r="D11" s="102"/>
      <c r="E11" s="107"/>
      <c r="F11" s="94"/>
      <c r="G11" s="94"/>
    </row>
    <row r="12" spans="1:7" ht="37.5" customHeight="1">
      <c r="A12" s="100"/>
      <c r="B12" s="104"/>
      <c r="C12" s="105"/>
      <c r="D12" s="105"/>
      <c r="E12" s="108"/>
      <c r="F12" s="94"/>
      <c r="G12" s="94"/>
    </row>
    <row r="13" spans="1:7" ht="17.25">
      <c r="A13" s="100"/>
      <c r="B13" s="109"/>
      <c r="C13" s="102"/>
      <c r="D13" s="102"/>
      <c r="E13" s="18"/>
      <c r="F13" s="94"/>
      <c r="G13" s="94"/>
    </row>
    <row r="14" spans="1:7" ht="17.25">
      <c r="A14" s="17"/>
      <c r="B14" s="110"/>
      <c r="C14" s="110"/>
      <c r="D14" s="110"/>
      <c r="E14" s="18"/>
      <c r="F14" s="94"/>
      <c r="G14" s="94"/>
    </row>
    <row r="15" spans="1:7" ht="17.25">
      <c r="A15" s="17"/>
      <c r="B15" s="17"/>
      <c r="C15" s="17"/>
      <c r="D15" s="17"/>
      <c r="E15" s="18"/>
      <c r="F15" s="94"/>
      <c r="G15" s="94"/>
    </row>
    <row r="16" spans="1:7" ht="17.25">
      <c r="A16" s="17"/>
      <c r="B16" s="17"/>
      <c r="C16" s="17"/>
      <c r="D16" s="17"/>
      <c r="E16" s="19"/>
      <c r="F16" s="94"/>
      <c r="G16" s="94"/>
    </row>
    <row r="17" spans="1:7" ht="17.25">
      <c r="A17" s="17"/>
      <c r="B17" s="111"/>
      <c r="C17" s="111"/>
      <c r="D17" s="111"/>
      <c r="E17" s="17"/>
      <c r="F17" s="94"/>
      <c r="G17" s="94"/>
    </row>
    <row r="18" spans="1:7" ht="18.75">
      <c r="A18" s="53"/>
      <c r="B18" s="53"/>
      <c r="C18" s="53"/>
      <c r="D18" s="53"/>
      <c r="E18" s="53"/>
      <c r="F18" s="94"/>
      <c r="G18" s="94"/>
    </row>
    <row r="19" spans="1:7" ht="18.75">
      <c r="A19" s="53"/>
      <c r="B19" s="53"/>
      <c r="C19" s="53"/>
      <c r="D19" s="53"/>
      <c r="E19" s="53"/>
      <c r="F19" s="94"/>
      <c r="G19" s="94"/>
    </row>
    <row r="20" spans="1:7" ht="18.75">
      <c r="A20" s="53"/>
      <c r="B20" s="53"/>
      <c r="C20" s="53"/>
      <c r="D20" s="53"/>
      <c r="E20" s="53"/>
      <c r="F20" s="94"/>
      <c r="G20" s="94"/>
    </row>
    <row r="21" spans="1:7" ht="18.75">
      <c r="A21" s="53"/>
      <c r="B21" s="53"/>
      <c r="C21" s="53"/>
      <c r="D21" s="53"/>
      <c r="E21" s="53"/>
      <c r="F21" s="94"/>
      <c r="G21" s="94"/>
    </row>
    <row r="22" spans="1:7" ht="18.75">
      <c r="A22" s="53"/>
      <c r="B22" s="53"/>
      <c r="C22" s="53"/>
      <c r="D22" s="53"/>
      <c r="E22" s="53"/>
      <c r="F22" s="94"/>
      <c r="G22" s="94"/>
    </row>
    <row r="23" spans="1:7" ht="18.75">
      <c r="A23" s="53"/>
      <c r="B23" s="53"/>
      <c r="C23" s="53"/>
      <c r="D23" s="53"/>
      <c r="E23" s="53"/>
      <c r="F23" s="94"/>
      <c r="G23" s="94"/>
    </row>
    <row r="24" spans="1:7" ht="12.75">
      <c r="A24" s="5"/>
      <c r="B24" s="5"/>
      <c r="C24" s="5"/>
      <c r="D24" s="5"/>
      <c r="E24" s="5"/>
      <c r="F24" s="94"/>
      <c r="G24" s="94"/>
    </row>
    <row r="25" spans="1:7" ht="12.75">
      <c r="A25" s="5"/>
      <c r="B25" s="5"/>
      <c r="C25" s="5"/>
      <c r="D25" s="5"/>
      <c r="E25" s="5"/>
      <c r="F25" s="94"/>
      <c r="G25" s="94"/>
    </row>
    <row r="26" spans="1:7" ht="12.75">
      <c r="A26" s="5"/>
      <c r="B26" s="5"/>
      <c r="C26" s="5"/>
      <c r="D26" s="5"/>
      <c r="E26" s="5"/>
      <c r="F26" s="94"/>
      <c r="G26" s="94"/>
    </row>
    <row r="27" spans="1:7" ht="12.75">
      <c r="A27" s="5"/>
      <c r="B27" s="5"/>
      <c r="C27" s="5"/>
      <c r="D27" s="5"/>
      <c r="E27" s="5"/>
      <c r="F27" s="94"/>
      <c r="G27" s="94"/>
    </row>
    <row r="28" spans="1:7" ht="12.75">
      <c r="A28" s="5"/>
      <c r="B28" s="5"/>
      <c r="C28" s="5"/>
      <c r="D28" s="5"/>
      <c r="E28" s="5"/>
      <c r="F28" s="94"/>
      <c r="G28" s="94"/>
    </row>
    <row r="29" spans="1:7" ht="12.75">
      <c r="A29" s="5"/>
      <c r="B29" s="5"/>
      <c r="C29" s="5"/>
      <c r="D29" s="5"/>
      <c r="E29" s="5"/>
      <c r="F29" s="94"/>
      <c r="G29" s="94"/>
    </row>
    <row r="30" spans="1:7" ht="12.75">
      <c r="A30" s="5"/>
      <c r="B30" s="5"/>
      <c r="C30" s="5"/>
      <c r="D30" s="5"/>
      <c r="E30" s="5"/>
      <c r="F30" s="94"/>
      <c r="G30" s="94"/>
    </row>
    <row r="31" spans="1:7" ht="12.75">
      <c r="A31" s="5"/>
      <c r="B31" s="5"/>
      <c r="C31" s="5"/>
      <c r="D31" s="5"/>
      <c r="E31" s="5"/>
      <c r="F31" s="94"/>
      <c r="G31" s="94"/>
    </row>
    <row r="32" spans="1:7" ht="12.75">
      <c r="A32" s="5"/>
      <c r="B32" s="5"/>
      <c r="C32" s="5"/>
      <c r="D32" s="5"/>
      <c r="E32" s="5"/>
      <c r="F32" s="94"/>
      <c r="G32" s="94"/>
    </row>
    <row r="33" spans="1:7" ht="12.75">
      <c r="A33" s="5"/>
      <c r="B33" s="5"/>
      <c r="C33" s="5"/>
      <c r="D33" s="5"/>
      <c r="E33" s="5"/>
      <c r="F33" s="94"/>
      <c r="G33" s="94"/>
    </row>
    <row r="34" spans="1:7" ht="12.75">
      <c r="A34" s="5"/>
      <c r="B34" s="5"/>
      <c r="C34" s="5"/>
      <c r="D34" s="5"/>
      <c r="E34" s="5"/>
      <c r="F34" s="94"/>
      <c r="G34" s="94"/>
    </row>
    <row r="35" spans="1:7" ht="12.75">
      <c r="A35" s="5"/>
      <c r="B35" s="5"/>
      <c r="C35" s="5"/>
      <c r="D35" s="5"/>
      <c r="E35" s="5"/>
      <c r="F35" s="94"/>
      <c r="G35" s="94"/>
    </row>
    <row r="36" spans="1:7" ht="12.75">
      <c r="A36" s="5"/>
      <c r="B36" s="5"/>
      <c r="C36" s="5"/>
      <c r="D36" s="5"/>
      <c r="E36" s="5"/>
      <c r="F36" s="94"/>
      <c r="G36" s="94"/>
    </row>
    <row r="37" spans="1:7" ht="12.75">
      <c r="A37" s="5"/>
      <c r="B37" s="5"/>
      <c r="C37" s="5"/>
      <c r="D37" s="5"/>
      <c r="E37" s="5"/>
      <c r="F37" s="94"/>
      <c r="G37" s="94"/>
    </row>
    <row r="38" spans="1:7" ht="12.75">
      <c r="A38" s="5"/>
      <c r="B38" s="5"/>
      <c r="C38" s="5"/>
      <c r="D38" s="5"/>
      <c r="E38" s="5"/>
      <c r="F38" s="94"/>
      <c r="G38" s="94"/>
    </row>
    <row r="39" spans="1:7" ht="12.75">
      <c r="A39" s="5"/>
      <c r="B39" s="5"/>
      <c r="C39" s="5"/>
      <c r="D39" s="5"/>
      <c r="E39" s="5"/>
      <c r="F39" s="94"/>
      <c r="G39" s="94"/>
    </row>
    <row r="40" spans="1:7" ht="12.75">
      <c r="A40" s="5"/>
      <c r="B40" s="5"/>
      <c r="C40" s="5"/>
      <c r="D40" s="5"/>
      <c r="E40" s="5"/>
      <c r="F40" s="94"/>
      <c r="G40" s="94"/>
    </row>
    <row r="41" spans="1:7" ht="12.75">
      <c r="A41" s="5"/>
      <c r="B41" s="5"/>
      <c r="C41" s="5"/>
      <c r="D41" s="5"/>
      <c r="E41" s="5"/>
      <c r="F41" s="94"/>
      <c r="G41" s="94"/>
    </row>
    <row r="42" spans="1:7" ht="12.75">
      <c r="A42" s="5"/>
      <c r="B42" s="5"/>
      <c r="C42" s="5"/>
      <c r="D42" s="5"/>
      <c r="E42" s="5"/>
      <c r="F42" s="94"/>
      <c r="G42" s="94"/>
    </row>
    <row r="43" spans="1:7" ht="12.75">
      <c r="A43" s="5"/>
      <c r="B43" s="5"/>
      <c r="C43" s="5"/>
      <c r="D43" s="5"/>
      <c r="E43" s="5"/>
      <c r="F43" s="94"/>
      <c r="G43" s="94"/>
    </row>
    <row r="44" spans="1:7" ht="12.75">
      <c r="A44" s="5"/>
      <c r="B44" s="5"/>
      <c r="C44" s="5"/>
      <c r="D44" s="5"/>
      <c r="E44" s="5"/>
      <c r="F44" s="94"/>
      <c r="G44" s="94"/>
    </row>
    <row r="45" spans="1:7" ht="12.75">
      <c r="A45" s="5"/>
      <c r="B45" s="5"/>
      <c r="C45" s="5"/>
      <c r="D45" s="5"/>
      <c r="E45" s="5"/>
      <c r="F45" s="94"/>
      <c r="G45" s="94"/>
    </row>
    <row r="46" spans="1:7" ht="12.75">
      <c r="A46" s="5"/>
      <c r="B46" s="5"/>
      <c r="C46" s="5"/>
      <c r="D46" s="5"/>
      <c r="E46" s="5"/>
      <c r="F46" s="94"/>
      <c r="G46" s="94"/>
    </row>
    <row r="47" spans="1:7" ht="12.75">
      <c r="A47" s="5"/>
      <c r="B47" s="5"/>
      <c r="C47" s="5"/>
      <c r="D47" s="5"/>
      <c r="E47" s="5"/>
      <c r="F47" s="94"/>
      <c r="G47" s="94"/>
    </row>
    <row r="48" spans="1:7" ht="12.75">
      <c r="A48" s="5"/>
      <c r="B48" s="5"/>
      <c r="C48" s="5"/>
      <c r="D48" s="5"/>
      <c r="E48" s="5"/>
      <c r="F48" s="94"/>
      <c r="G48" s="94"/>
    </row>
    <row r="49" spans="1:7" ht="12.75">
      <c r="A49" s="5"/>
      <c r="B49" s="5"/>
      <c r="C49" s="5"/>
      <c r="D49" s="5"/>
      <c r="E49" s="5"/>
      <c r="F49" s="94"/>
      <c r="G49" s="94"/>
    </row>
    <row r="50" spans="1:7" ht="12.75">
      <c r="A50" s="5"/>
      <c r="B50" s="5"/>
      <c r="C50" s="5"/>
      <c r="D50" s="5"/>
      <c r="E50" s="5"/>
      <c r="F50" s="94"/>
      <c r="G50" s="94"/>
    </row>
    <row r="51" spans="1:7" ht="12.75">
      <c r="A51" s="5"/>
      <c r="B51" s="5"/>
      <c r="C51" s="5"/>
      <c r="D51" s="5"/>
      <c r="E51" s="5"/>
      <c r="F51" s="94"/>
      <c r="G51" s="94"/>
    </row>
    <row r="52" spans="1:7" ht="12.75">
      <c r="A52" s="5"/>
      <c r="B52" s="5"/>
      <c r="C52" s="5"/>
      <c r="D52" s="5"/>
      <c r="E52" s="5"/>
      <c r="F52" s="94"/>
      <c r="G52" s="94"/>
    </row>
    <row r="53" spans="1:7" ht="12.75">
      <c r="A53" s="5"/>
      <c r="B53" s="5"/>
      <c r="C53" s="5"/>
      <c r="D53" s="5"/>
      <c r="E53" s="5"/>
      <c r="F53" s="94"/>
      <c r="G53" s="94"/>
    </row>
    <row r="54" spans="1:7" ht="12.75">
      <c r="A54" s="5"/>
      <c r="B54" s="5"/>
      <c r="C54" s="5"/>
      <c r="D54" s="5"/>
      <c r="E54" s="5"/>
      <c r="F54" s="94"/>
      <c r="G54" s="94"/>
    </row>
    <row r="55" spans="1:7" ht="12.75">
      <c r="A55" s="5"/>
      <c r="B55" s="5"/>
      <c r="C55" s="5"/>
      <c r="D55" s="5"/>
      <c r="E55" s="5"/>
      <c r="F55" s="94"/>
      <c r="G55" s="94"/>
    </row>
    <row r="56" spans="1:7" ht="12.75">
      <c r="A56" s="5"/>
      <c r="B56" s="5"/>
      <c r="C56" s="5"/>
      <c r="D56" s="5"/>
      <c r="E56" s="5"/>
      <c r="F56" s="94"/>
      <c r="G56" s="94"/>
    </row>
    <row r="57" spans="1:7" ht="12.75">
      <c r="A57" s="5"/>
      <c r="B57" s="5"/>
      <c r="C57" s="5"/>
      <c r="D57" s="5"/>
      <c r="E57" s="5"/>
      <c r="F57" s="94"/>
      <c r="G57" s="94"/>
    </row>
    <row r="58" spans="1:7" ht="12.75">
      <c r="A58" s="5"/>
      <c r="B58" s="5"/>
      <c r="C58" s="5"/>
      <c r="D58" s="5"/>
      <c r="E58" s="5"/>
      <c r="F58" s="94"/>
      <c r="G58" s="94"/>
    </row>
    <row r="59" spans="1:7" ht="12.75">
      <c r="A59" s="5"/>
      <c r="B59" s="5"/>
      <c r="C59" s="5"/>
      <c r="D59" s="5"/>
      <c r="E59" s="5"/>
      <c r="F59" s="94"/>
      <c r="G59" s="94"/>
    </row>
    <row r="60" spans="1:7" ht="12.75">
      <c r="A60" s="5"/>
      <c r="B60" s="5"/>
      <c r="C60" s="5"/>
      <c r="D60" s="5"/>
      <c r="E60" s="5"/>
      <c r="F60" s="94"/>
      <c r="G60" s="94"/>
    </row>
    <row r="61" spans="1:7" ht="12.75">
      <c r="A61" s="5"/>
      <c r="B61" s="5"/>
      <c r="C61" s="5"/>
      <c r="D61" s="5"/>
      <c r="E61" s="5"/>
      <c r="F61" s="94"/>
      <c r="G61" s="94"/>
    </row>
    <row r="62" spans="1:7" ht="12.75">
      <c r="A62" s="5"/>
      <c r="B62" s="5"/>
      <c r="C62" s="5"/>
      <c r="D62" s="5"/>
      <c r="E62" s="5"/>
      <c r="F62" s="94"/>
      <c r="G62" s="94"/>
    </row>
    <row r="63" spans="1:7" ht="12.75">
      <c r="A63" s="5"/>
      <c r="B63" s="5"/>
      <c r="C63" s="5"/>
      <c r="D63" s="5"/>
      <c r="E63" s="5"/>
      <c r="F63" s="94"/>
      <c r="G63" s="94"/>
    </row>
    <row r="64" spans="1:7" ht="12.75">
      <c r="A64" s="5"/>
      <c r="B64" s="5"/>
      <c r="C64" s="5"/>
      <c r="D64" s="5"/>
      <c r="E64" s="5"/>
      <c r="F64" s="94"/>
      <c r="G64" s="94"/>
    </row>
    <row r="65" spans="1:7" ht="12.75">
      <c r="A65" s="5"/>
      <c r="B65" s="5"/>
      <c r="C65" s="5"/>
      <c r="D65" s="5"/>
      <c r="E65" s="5"/>
      <c r="F65" s="94"/>
      <c r="G65" s="94"/>
    </row>
    <row r="66" spans="1:7" ht="12.75">
      <c r="A66" s="5"/>
      <c r="B66" s="5"/>
      <c r="C66" s="5"/>
      <c r="D66" s="5"/>
      <c r="E66" s="5"/>
      <c r="F66" s="94"/>
      <c r="G66" s="94"/>
    </row>
    <row r="67" spans="1:7" ht="12.75">
      <c r="A67" s="5"/>
      <c r="B67" s="5"/>
      <c r="C67" s="5"/>
      <c r="D67" s="5"/>
      <c r="E67" s="5"/>
      <c r="F67" s="94"/>
      <c r="G67" s="94"/>
    </row>
    <row r="68" spans="1:7" ht="12.75">
      <c r="A68" s="5"/>
      <c r="B68" s="5"/>
      <c r="C68" s="5"/>
      <c r="D68" s="5"/>
      <c r="E68" s="5"/>
      <c r="F68" s="94"/>
      <c r="G68" s="94"/>
    </row>
    <row r="69" spans="1:7" ht="12.75">
      <c r="A69" s="5"/>
      <c r="B69" s="5"/>
      <c r="C69" s="5"/>
      <c r="D69" s="5"/>
      <c r="E69" s="5"/>
      <c r="F69" s="94"/>
      <c r="G69" s="94"/>
    </row>
    <row r="70" spans="1:7" ht="12.75">
      <c r="A70" s="5"/>
      <c r="B70" s="5"/>
      <c r="C70" s="5"/>
      <c r="D70" s="5"/>
      <c r="E70" s="5"/>
      <c r="F70" s="94"/>
      <c r="G70" s="94"/>
    </row>
    <row r="71" spans="1:7" ht="12.75">
      <c r="A71" s="5"/>
      <c r="B71" s="5"/>
      <c r="C71" s="5"/>
      <c r="D71" s="5"/>
      <c r="E71" s="5"/>
      <c r="F71" s="94"/>
      <c r="G71" s="94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71"/>
  <sheetViews>
    <sheetView tabSelected="1" view="pageBreakPreview" zoomScaleSheetLayoutView="100" workbookViewId="0" topLeftCell="A1">
      <selection activeCell="F8" sqref="F8"/>
    </sheetView>
  </sheetViews>
  <sheetFormatPr defaultColWidth="9.00390625" defaultRowHeight="12.75"/>
  <cols>
    <col min="1" max="1" width="7.75390625" style="1" customWidth="1"/>
    <col min="2" max="2" width="56.25390625" style="1" customWidth="1"/>
    <col min="3" max="3" width="9.375" style="1" customWidth="1"/>
    <col min="4" max="4" width="17.25390625" style="1" customWidth="1"/>
    <col min="5" max="5" width="12.25390625" style="1" customWidth="1"/>
    <col min="6" max="6" width="12.875" style="1" customWidth="1"/>
    <col min="7" max="7" width="12.375" style="1" customWidth="1"/>
    <col min="8" max="16384" width="9.125" style="1" customWidth="1"/>
  </cols>
  <sheetData>
    <row r="1" spans="2:22" ht="18.75">
      <c r="B1" s="145"/>
      <c r="D1" s="144" t="s">
        <v>253</v>
      </c>
      <c r="F1" s="53"/>
      <c r="G1" s="2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20.25" customHeight="1">
      <c r="A2" s="113" t="s">
        <v>255</v>
      </c>
      <c r="B2" s="146"/>
      <c r="C2" s="54"/>
      <c r="D2" s="54"/>
      <c r="E2" s="54"/>
      <c r="F2" s="5"/>
      <c r="G2" s="71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22" s="6" customFormat="1" ht="49.5">
      <c r="A3" s="55" t="s">
        <v>2</v>
      </c>
      <c r="B3" s="55" t="s">
        <v>160</v>
      </c>
      <c r="C3" s="55" t="s">
        <v>0</v>
      </c>
      <c r="D3" s="55" t="s">
        <v>260</v>
      </c>
      <c r="E3" s="159"/>
      <c r="F3" s="72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</row>
    <row r="4" spans="1:22" ht="16.5">
      <c r="A4" s="115" t="s">
        <v>137</v>
      </c>
      <c r="B4" s="120" t="s">
        <v>257</v>
      </c>
      <c r="C4" s="63"/>
      <c r="D4" s="59"/>
      <c r="E4" s="137"/>
      <c r="F4" s="73"/>
      <c r="G4" s="74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ht="16.5">
      <c r="A5" s="62" t="s">
        <v>3</v>
      </c>
      <c r="B5" s="150" t="s">
        <v>81</v>
      </c>
      <c r="C5" s="63">
        <v>1</v>
      </c>
      <c r="D5" s="59">
        <f>151875*30/100</f>
        <v>45562.5</v>
      </c>
      <c r="E5" s="137"/>
      <c r="F5" s="79"/>
      <c r="G5" s="16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2" ht="16.5">
      <c r="A6" s="62" t="s">
        <v>4</v>
      </c>
      <c r="B6" s="150" t="s">
        <v>81</v>
      </c>
      <c r="C6" s="63">
        <v>1</v>
      </c>
      <c r="D6" s="59">
        <f>229500*30/100</f>
        <v>68850</v>
      </c>
      <c r="E6" s="137"/>
      <c r="F6" s="79"/>
      <c r="G6" s="16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6.5">
      <c r="A7" s="62"/>
      <c r="B7" s="120" t="s">
        <v>15</v>
      </c>
      <c r="C7" s="116">
        <f>SUM(C5:C6)</f>
        <v>2</v>
      </c>
      <c r="D7" s="139">
        <f>SUM(D5:D6)</f>
        <v>114412.5</v>
      </c>
      <c r="E7" s="137"/>
      <c r="F7" s="79"/>
      <c r="G7" s="1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ht="16.5">
      <c r="A8" s="131" t="s">
        <v>142</v>
      </c>
      <c r="B8" s="120" t="s">
        <v>258</v>
      </c>
      <c r="C8" s="116"/>
      <c r="D8" s="139"/>
      <c r="E8" s="137"/>
      <c r="F8" s="79"/>
      <c r="G8" s="1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ht="16.5">
      <c r="A9" s="62" t="s">
        <v>5</v>
      </c>
      <c r="B9" s="150" t="s">
        <v>84</v>
      </c>
      <c r="C9" s="63">
        <v>1</v>
      </c>
      <c r="D9" s="59">
        <f>87601*30/100</f>
        <v>26280.3</v>
      </c>
      <c r="E9" s="137"/>
      <c r="F9" s="7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ht="15.75" customHeight="1">
      <c r="A10" s="62" t="s">
        <v>6</v>
      </c>
      <c r="B10" s="150" t="s">
        <v>85</v>
      </c>
      <c r="C10" s="63">
        <v>1</v>
      </c>
      <c r="D10" s="59">
        <f>259246*30/100</f>
        <v>77773.8</v>
      </c>
      <c r="E10" s="137"/>
      <c r="F10" s="79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0.25" customHeight="1">
      <c r="A11" s="62" t="s">
        <v>16</v>
      </c>
      <c r="B11" s="150" t="s">
        <v>85</v>
      </c>
      <c r="C11" s="63">
        <v>1</v>
      </c>
      <c r="D11" s="59">
        <f>259246*30/100</f>
        <v>77773.8</v>
      </c>
      <c r="E11" s="137"/>
      <c r="F11" s="79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ht="16.5">
      <c r="A12" s="62" t="s">
        <v>17</v>
      </c>
      <c r="B12" s="150" t="s">
        <v>87</v>
      </c>
      <c r="C12" s="63">
        <v>1</v>
      </c>
      <c r="D12" s="59">
        <f>111200*30/100</f>
        <v>33360</v>
      </c>
      <c r="E12" s="137"/>
      <c r="F12" s="79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ht="16.5">
      <c r="A13" s="62" t="s">
        <v>18</v>
      </c>
      <c r="B13" s="150" t="s">
        <v>92</v>
      </c>
      <c r="C13" s="63">
        <v>1</v>
      </c>
      <c r="D13" s="59">
        <f>9310*30/100</f>
        <v>2793</v>
      </c>
      <c r="E13" s="137"/>
      <c r="F13" s="79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ht="16.5">
      <c r="A14" s="62" t="s">
        <v>19</v>
      </c>
      <c r="B14" s="150" t="s">
        <v>105</v>
      </c>
      <c r="C14" s="65">
        <v>1</v>
      </c>
      <c r="D14" s="59">
        <f>11759*30/100</f>
        <v>3527.7</v>
      </c>
      <c r="E14" s="137"/>
      <c r="F14" s="79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ht="16.5">
      <c r="A15" s="62" t="s">
        <v>20</v>
      </c>
      <c r="B15" s="150" t="s">
        <v>105</v>
      </c>
      <c r="C15" s="65">
        <v>1</v>
      </c>
      <c r="D15" s="59">
        <f>10583*30/100</f>
        <v>3174.9</v>
      </c>
      <c r="E15" s="137"/>
      <c r="F15" s="79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ht="16.5">
      <c r="A16" s="62" t="s">
        <v>21</v>
      </c>
      <c r="B16" s="150" t="s">
        <v>106</v>
      </c>
      <c r="C16" s="65">
        <v>1</v>
      </c>
      <c r="D16" s="59">
        <f>1567*30/100</f>
        <v>470.1</v>
      </c>
      <c r="E16" s="137"/>
      <c r="F16" s="79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ht="16.5">
      <c r="A17" s="62" t="s">
        <v>22</v>
      </c>
      <c r="B17" s="150" t="s">
        <v>110</v>
      </c>
      <c r="C17" s="65">
        <v>1</v>
      </c>
      <c r="D17" s="59">
        <f>39233*30/100</f>
        <v>11769.9</v>
      </c>
      <c r="E17" s="137"/>
      <c r="F17" s="78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ht="16.5">
      <c r="A18" s="62"/>
      <c r="B18" s="128" t="s">
        <v>15</v>
      </c>
      <c r="C18" s="129">
        <f>C9+C10+C11+C12+C13+C14+C15+C16+C17</f>
        <v>9</v>
      </c>
      <c r="D18" s="139">
        <f>SUM(D9:D17)</f>
        <v>236923.50000000003</v>
      </c>
      <c r="E18" s="138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ht="33">
      <c r="A19" s="115" t="s">
        <v>259</v>
      </c>
      <c r="B19" s="150" t="s">
        <v>208</v>
      </c>
      <c r="C19" s="63">
        <v>1</v>
      </c>
      <c r="D19" s="59">
        <f>365701*30/100</f>
        <v>109710.3</v>
      </c>
      <c r="E19" s="54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ht="16.5">
      <c r="A20" s="156"/>
      <c r="B20" s="68" t="s">
        <v>7</v>
      </c>
      <c r="C20" s="60">
        <f>C7+C18+C19</f>
        <v>12</v>
      </c>
      <c r="D20" s="61">
        <f>D7+D18+D19</f>
        <v>461046.3</v>
      </c>
      <c r="E20" s="54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ht="16.5">
      <c r="A21" s="157"/>
      <c r="B21" s="81"/>
      <c r="C21" s="82"/>
      <c r="D21" s="83"/>
      <c r="E21" s="54"/>
      <c r="F21" s="73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ht="16.5">
      <c r="A22" s="157"/>
      <c r="B22" s="81" t="s">
        <v>138</v>
      </c>
      <c r="C22" s="82"/>
      <c r="D22" s="83"/>
      <c r="E22" s="54"/>
      <c r="F22" s="73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ht="16.5">
      <c r="A23" s="127">
        <v>4</v>
      </c>
      <c r="B23" s="68" t="s">
        <v>121</v>
      </c>
      <c r="C23" s="67"/>
      <c r="D23" s="67"/>
      <c r="E23" s="54"/>
      <c r="F23" s="16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16.5">
      <c r="A24" s="122"/>
      <c r="B24" s="152" t="s">
        <v>127</v>
      </c>
      <c r="C24" s="63">
        <v>1</v>
      </c>
      <c r="D24" s="61">
        <f>4727710*30/100</f>
        <v>1418313</v>
      </c>
      <c r="E24" s="54"/>
      <c r="F24" s="80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ht="16.5">
      <c r="A25" s="122"/>
      <c r="B25" s="68" t="s">
        <v>15</v>
      </c>
      <c r="C25" s="60">
        <f>SUM(C24:C24)</f>
        <v>1</v>
      </c>
      <c r="D25" s="61">
        <f>4727710*30/100</f>
        <v>1418313</v>
      </c>
      <c r="E25" s="54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ht="16.5">
      <c r="A26" s="125"/>
      <c r="B26" s="81"/>
      <c r="C26" s="82"/>
      <c r="D26" s="83"/>
      <c r="E26" s="54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ht="16.5">
      <c r="A27" s="124"/>
      <c r="B27" s="153"/>
      <c r="C27" s="69"/>
      <c r="D27" s="70"/>
      <c r="E27" s="54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ht="16.5">
      <c r="A28" s="126"/>
      <c r="B28" s="154" t="s">
        <v>1</v>
      </c>
      <c r="C28" s="54"/>
      <c r="D28" s="69" t="s">
        <v>31</v>
      </c>
      <c r="E28" s="54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ht="12.75">
      <c r="A29" s="5"/>
      <c r="B29" s="5"/>
      <c r="C29" s="5"/>
      <c r="D29" s="5"/>
      <c r="E29" s="7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ht="12.75">
      <c r="A30" s="5"/>
      <c r="B30" s="5"/>
      <c r="C30" s="5"/>
      <c r="D30" s="5"/>
      <c r="E30" s="7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ht="12.75">
      <c r="A31" s="5"/>
      <c r="B31" s="5"/>
      <c r="C31" s="5"/>
      <c r="D31" s="5"/>
      <c r="E31" s="7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ht="12.75">
      <c r="A32" s="5"/>
      <c r="B32" s="5"/>
      <c r="C32" s="5"/>
      <c r="D32" s="5"/>
      <c r="E32" s="7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ht="12.75">
      <c r="A33" s="5"/>
      <c r="B33" s="5"/>
      <c r="C33" s="5"/>
      <c r="D33" s="5"/>
      <c r="E33" s="7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ht="12.75">
      <c r="A34" s="5"/>
      <c r="B34" s="5"/>
      <c r="C34" s="5"/>
      <c r="D34" s="5"/>
      <c r="E34" s="7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ht="12.75">
      <c r="A35" s="5"/>
      <c r="B35" s="5"/>
      <c r="C35" s="5"/>
      <c r="D35" s="5"/>
      <c r="E35" s="7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ht="12.75">
      <c r="A36" s="5"/>
      <c r="B36" s="5"/>
      <c r="C36" s="5"/>
      <c r="D36" s="5"/>
      <c r="E36" s="7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ht="12.75">
      <c r="A37" s="5"/>
      <c r="B37" s="5"/>
      <c r="C37" s="5"/>
      <c r="D37" s="5"/>
      <c r="E37" s="7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ht="12.75">
      <c r="A38" s="5"/>
      <c r="B38" s="5"/>
      <c r="C38" s="5"/>
      <c r="D38" s="5"/>
      <c r="E38" s="7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ht="12.75">
      <c r="A39" s="5"/>
      <c r="B39" s="5"/>
      <c r="C39" s="5"/>
      <c r="D39" s="5"/>
      <c r="E39" s="7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ht="12.75">
      <c r="A40" s="5"/>
      <c r="B40" s="5"/>
      <c r="C40" s="5"/>
      <c r="D40" s="5"/>
      <c r="E40" s="7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ht="12.75">
      <c r="A41" s="5"/>
      <c r="B41" s="5"/>
      <c r="C41" s="5"/>
      <c r="D41" s="5"/>
      <c r="E41" s="7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ht="12.75">
      <c r="A42" s="5"/>
      <c r="B42" s="5"/>
      <c r="C42" s="5"/>
      <c r="D42" s="5"/>
      <c r="E42" s="7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12.75">
      <c r="A43" s="5"/>
      <c r="B43" s="5"/>
      <c r="C43" s="5"/>
      <c r="D43" s="5"/>
      <c r="E43" s="7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12.75">
      <c r="A44" s="5"/>
      <c r="B44" s="5"/>
      <c r="C44" s="5"/>
      <c r="D44" s="5"/>
      <c r="E44" s="7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12.75">
      <c r="A45" s="5"/>
      <c r="B45" s="5"/>
      <c r="C45" s="5"/>
      <c r="D45" s="5"/>
      <c r="E45" s="7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12.75">
      <c r="A46" s="5"/>
      <c r="B46" s="5"/>
      <c r="C46" s="5"/>
      <c r="D46" s="5"/>
      <c r="E46" s="7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ht="12.75">
      <c r="A47" s="5"/>
      <c r="B47" s="5"/>
      <c r="C47" s="5"/>
      <c r="D47" s="5"/>
      <c r="E47" s="7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ht="12.75">
      <c r="A48" s="5"/>
      <c r="B48" s="5"/>
      <c r="C48" s="5"/>
      <c r="D48" s="5"/>
      <c r="E48" s="7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ht="12.75">
      <c r="A49" s="5"/>
      <c r="B49" s="5"/>
      <c r="C49" s="5"/>
      <c r="D49" s="5"/>
      <c r="E49" s="7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ht="12.75">
      <c r="A50" s="5"/>
      <c r="B50" s="5"/>
      <c r="C50" s="5"/>
      <c r="D50" s="5"/>
      <c r="E50" s="7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ht="12.75">
      <c r="A51" s="5"/>
      <c r="B51" s="5"/>
      <c r="C51" s="5"/>
      <c r="D51" s="5"/>
      <c r="E51" s="7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ht="12.75">
      <c r="A52" s="5"/>
      <c r="B52" s="5"/>
      <c r="C52" s="5"/>
      <c r="D52" s="5"/>
      <c r="E52" s="7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ht="12.75">
      <c r="A53" s="5"/>
      <c r="B53" s="5"/>
      <c r="C53" s="5"/>
      <c r="D53" s="5"/>
      <c r="E53" s="7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ht="12.75">
      <c r="A54" s="5"/>
      <c r="B54" s="5"/>
      <c r="C54" s="5"/>
      <c r="D54" s="5"/>
      <c r="E54" s="7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12.75">
      <c r="A55" s="5"/>
      <c r="B55" s="5"/>
      <c r="C55" s="5"/>
      <c r="D55" s="5"/>
      <c r="E55" s="7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12.75">
      <c r="A56" s="5"/>
      <c r="B56" s="5"/>
      <c r="C56" s="5"/>
      <c r="D56" s="5"/>
      <c r="E56" s="7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12.75">
      <c r="A57" s="5"/>
      <c r="B57" s="5"/>
      <c r="C57" s="5"/>
      <c r="D57" s="5"/>
      <c r="E57" s="7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12.75">
      <c r="A58" s="5"/>
      <c r="B58" s="5"/>
      <c r="C58" s="5"/>
      <c r="D58" s="5"/>
      <c r="E58" s="7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2.75">
      <c r="A59" s="5"/>
      <c r="B59" s="5"/>
      <c r="C59" s="5"/>
      <c r="D59" s="5"/>
      <c r="E59" s="7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2.75">
      <c r="A60" s="5"/>
      <c r="B60" s="5"/>
      <c r="C60" s="5"/>
      <c r="D60" s="5"/>
      <c r="E60" s="7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2.75">
      <c r="A61" s="5"/>
      <c r="B61" s="5"/>
      <c r="C61" s="5"/>
      <c r="D61" s="5"/>
      <c r="E61" s="7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2.75">
      <c r="A62" s="5"/>
      <c r="B62" s="5"/>
      <c r="C62" s="5"/>
      <c r="D62" s="5"/>
      <c r="E62" s="7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2.75">
      <c r="A63" s="5"/>
      <c r="B63" s="5"/>
      <c r="C63" s="5"/>
      <c r="D63" s="5"/>
      <c r="E63" s="7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2.75">
      <c r="A64" s="5"/>
      <c r="B64" s="5"/>
      <c r="C64" s="5"/>
      <c r="D64" s="5"/>
      <c r="E64" s="7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ht="12.75">
      <c r="A65" s="5"/>
      <c r="B65" s="5"/>
      <c r="C65" s="5"/>
      <c r="D65" s="5"/>
      <c r="E65" s="7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ht="12.75">
      <c r="A66" s="5"/>
      <c r="B66" s="5"/>
      <c r="C66" s="5"/>
      <c r="D66" s="5"/>
      <c r="E66" s="7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ht="12.75">
      <c r="A67" s="5"/>
      <c r="B67" s="5"/>
      <c r="C67" s="5"/>
      <c r="D67" s="5"/>
      <c r="E67" s="7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ht="12.75">
      <c r="A68" s="5"/>
      <c r="B68" s="5"/>
      <c r="C68" s="5"/>
      <c r="D68" s="5"/>
      <c r="E68" s="7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ht="12.75">
      <c r="A69" s="5"/>
      <c r="B69" s="5"/>
      <c r="C69" s="5"/>
      <c r="D69" s="5"/>
      <c r="E69" s="7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ht="12.75">
      <c r="A70" s="5"/>
      <c r="B70" s="5"/>
      <c r="C70" s="5"/>
      <c r="D70" s="5"/>
      <c r="E70" s="7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ht="12.75">
      <c r="A71" s="5"/>
      <c r="B71" s="5"/>
      <c r="C71" s="5"/>
      <c r="D71" s="5"/>
      <c r="E71" s="7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ht="12.75">
      <c r="A72" s="5"/>
      <c r="B72" s="5"/>
      <c r="C72" s="5"/>
      <c r="D72" s="5"/>
      <c r="E72" s="7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ht="12.75">
      <c r="A73" s="5"/>
      <c r="B73" s="5"/>
      <c r="C73" s="5"/>
      <c r="D73" s="5"/>
      <c r="E73" s="7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ht="12.75">
      <c r="A74" s="5"/>
      <c r="B74" s="5"/>
      <c r="C74" s="5"/>
      <c r="D74" s="5"/>
      <c r="E74" s="7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ht="12.75">
      <c r="A75" s="5"/>
      <c r="B75" s="5"/>
      <c r="C75" s="5"/>
      <c r="D75" s="5"/>
      <c r="E75" s="7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ht="12.75">
      <c r="A76" s="5"/>
      <c r="B76" s="5"/>
      <c r="C76" s="5"/>
      <c r="D76" s="5"/>
      <c r="E76" s="7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ht="12.75">
      <c r="A77" s="5"/>
      <c r="B77" s="5"/>
      <c r="C77" s="5"/>
      <c r="D77" s="5"/>
      <c r="E77" s="7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ht="12.75">
      <c r="A78" s="5"/>
      <c r="B78" s="5"/>
      <c r="C78" s="5"/>
      <c r="D78" s="5"/>
      <c r="E78" s="7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ht="12.75">
      <c r="A79" s="5"/>
      <c r="B79" s="5"/>
      <c r="C79" s="5"/>
      <c r="D79" s="5"/>
      <c r="E79" s="7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ht="12.75">
      <c r="A80" s="5"/>
      <c r="B80" s="5"/>
      <c r="C80" s="5"/>
      <c r="D80" s="5"/>
      <c r="E80" s="7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ht="12.75">
      <c r="A81" s="5"/>
      <c r="B81" s="5"/>
      <c r="C81" s="5"/>
      <c r="D81" s="5"/>
      <c r="E81" s="7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ht="12.75">
      <c r="A82" s="5"/>
      <c r="B82" s="5"/>
      <c r="C82" s="5"/>
      <c r="D82" s="5"/>
      <c r="E82" s="7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ht="12.75">
      <c r="A83" s="5"/>
      <c r="B83" s="5"/>
      <c r="C83" s="5"/>
      <c r="D83" s="5"/>
      <c r="E83" s="7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ht="12.75">
      <c r="A84" s="5"/>
      <c r="B84" s="5"/>
      <c r="C84" s="5"/>
      <c r="D84" s="5"/>
      <c r="E84" s="7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ht="12.75">
      <c r="A85" s="5"/>
      <c r="B85" s="5"/>
      <c r="C85" s="5"/>
      <c r="D85" s="5"/>
      <c r="E85" s="7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ht="12.75">
      <c r="A86" s="5"/>
      <c r="B86" s="5"/>
      <c r="C86" s="5"/>
      <c r="D86" s="5"/>
      <c r="E86" s="7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ht="12.75">
      <c r="A87" s="5"/>
      <c r="B87" s="5"/>
      <c r="C87" s="5"/>
      <c r="D87" s="5"/>
      <c r="E87" s="7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ht="12.75">
      <c r="A88" s="5"/>
      <c r="B88" s="5"/>
      <c r="C88" s="5"/>
      <c r="D88" s="5"/>
      <c r="E88" s="7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ht="12.75">
      <c r="A89" s="5"/>
      <c r="B89" s="5"/>
      <c r="C89" s="5"/>
      <c r="D89" s="5"/>
      <c r="E89" s="7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ht="12.75">
      <c r="A90" s="5"/>
      <c r="B90" s="5"/>
      <c r="C90" s="5"/>
      <c r="D90" s="5"/>
      <c r="E90" s="7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ht="12.75">
      <c r="A91" s="5"/>
      <c r="B91" s="5"/>
      <c r="C91" s="5"/>
      <c r="D91" s="5"/>
      <c r="E91" s="7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ht="12.75">
      <c r="A92" s="5"/>
      <c r="B92" s="5"/>
      <c r="C92" s="5"/>
      <c r="D92" s="5"/>
      <c r="E92" s="7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ht="12.75">
      <c r="A93" s="5"/>
      <c r="B93" s="5"/>
      <c r="C93" s="5"/>
      <c r="D93" s="5"/>
      <c r="E93" s="7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ht="12.75">
      <c r="A94" s="5"/>
      <c r="B94" s="5"/>
      <c r="C94" s="5"/>
      <c r="D94" s="5"/>
      <c r="E94" s="7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ht="12.75">
      <c r="A95" s="5"/>
      <c r="B95" s="5"/>
      <c r="C95" s="5"/>
      <c r="D95" s="5"/>
      <c r="E95" s="7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ht="12.75">
      <c r="A96" s="5"/>
      <c r="B96" s="5"/>
      <c r="C96" s="5"/>
      <c r="D96" s="5"/>
      <c r="E96" s="7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ht="12.75">
      <c r="A97" s="5"/>
      <c r="B97" s="5"/>
      <c r="C97" s="5"/>
      <c r="D97" s="5"/>
      <c r="E97" s="7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ht="12.75">
      <c r="A98" s="5"/>
      <c r="B98" s="5"/>
      <c r="C98" s="5"/>
      <c r="D98" s="5"/>
      <c r="E98" s="7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ht="12.7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ht="12.7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ht="12.7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ht="12.7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ht="12.7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ht="12.7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ht="12.7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ht="12.7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ht="12.7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ht="12.75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ht="12.75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ht="12.75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ht="12.75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ht="12.75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ht="12.75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ht="12.75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ht="12.75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ht="12.75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ht="12.7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ht="12.75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ht="12.75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ht="12.75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ht="12.75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ht="12.75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ht="12.75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ht="12.75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ht="12.75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ht="12.75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ht="12.75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ht="12.75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ht="12.75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ht="12.7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ht="12.75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ht="12.75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ht="12.75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ht="12.75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ht="12.75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ht="12.75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</sheetData>
  <printOptions/>
  <pageMargins left="0.75" right="0.75" top="1" bottom="1" header="0.5" footer="0.5"/>
  <pageSetup horizontalDpi="600" verticalDpi="600" orientation="portrait" paperSize="9" scale="90" r:id="rId1"/>
  <rowBreaks count="4" manualBreakCount="4">
    <brk id="44" max="3" man="1"/>
    <brk id="78" max="3" man="1"/>
    <brk id="116" max="3" man="1"/>
    <brk id="15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7"/>
  <sheetViews>
    <sheetView workbookViewId="0" topLeftCell="A139">
      <selection activeCell="A1" sqref="A1"/>
    </sheetView>
  </sheetViews>
  <sheetFormatPr defaultColWidth="9.00390625" defaultRowHeight="12.75"/>
  <cols>
    <col min="1" max="1" width="7.00390625" style="1" customWidth="1"/>
    <col min="2" max="2" width="45.375" style="145" customWidth="1"/>
    <col min="3" max="3" width="8.875" style="1" customWidth="1"/>
    <col min="4" max="4" width="18.75390625" style="1" customWidth="1"/>
    <col min="5" max="5" width="24.00390625" style="1" customWidth="1"/>
    <col min="6" max="6" width="9.125" style="1" customWidth="1"/>
    <col min="7" max="7" width="17.125" style="1" customWidth="1"/>
    <col min="8" max="8" width="13.00390625" style="1" customWidth="1"/>
    <col min="9" max="9" width="9.125" style="1" customWidth="1"/>
    <col min="10" max="10" width="16.25390625" style="1" customWidth="1"/>
    <col min="11" max="11" width="10.625" style="1" customWidth="1"/>
    <col min="12" max="16384" width="9.125" style="1" customWidth="1"/>
  </cols>
  <sheetData>
    <row r="1" ht="12.75">
      <c r="D1" s="144" t="s">
        <v>253</v>
      </c>
    </row>
    <row r="2" spans="1:5" ht="16.5">
      <c r="A2" s="113" t="s">
        <v>255</v>
      </c>
      <c r="B2" s="146"/>
      <c r="C2" s="54"/>
      <c r="D2" s="54"/>
      <c r="E2" s="54"/>
    </row>
    <row r="3" spans="1:5" s="2" customFormat="1" ht="51.75" customHeight="1">
      <c r="A3" s="55" t="s">
        <v>2</v>
      </c>
      <c r="B3" s="147" t="s">
        <v>160</v>
      </c>
      <c r="C3" s="55" t="s">
        <v>0</v>
      </c>
      <c r="D3" s="55" t="s">
        <v>254</v>
      </c>
      <c r="E3" s="126"/>
    </row>
    <row r="4" spans="1:5" s="6" customFormat="1" ht="16.5">
      <c r="A4" s="56">
        <v>1</v>
      </c>
      <c r="B4" s="148">
        <v>2</v>
      </c>
      <c r="C4" s="56">
        <v>3</v>
      </c>
      <c r="D4" s="56"/>
      <c r="E4" s="132"/>
    </row>
    <row r="5" spans="1:7" ht="30.75" customHeight="1">
      <c r="A5" s="119" t="s">
        <v>137</v>
      </c>
      <c r="B5" s="149" t="s">
        <v>245</v>
      </c>
      <c r="C5" s="63"/>
      <c r="D5" s="59"/>
      <c r="E5" s="133"/>
      <c r="F5" s="5"/>
      <c r="G5" s="5"/>
    </row>
    <row r="6" spans="1:11" ht="16.5">
      <c r="A6" s="114" t="s">
        <v>3</v>
      </c>
      <c r="B6" s="150" t="s">
        <v>32</v>
      </c>
      <c r="C6" s="63">
        <v>1</v>
      </c>
      <c r="D6" s="59">
        <v>21505</v>
      </c>
      <c r="E6" s="134"/>
      <c r="F6" s="52"/>
      <c r="G6" s="59">
        <v>21505</v>
      </c>
      <c r="H6" s="142">
        <f aca="true" t="shared" si="0" ref="H6:H34">G6:G144*20/100</f>
        <v>4301</v>
      </c>
      <c r="J6" s="58">
        <v>21505</v>
      </c>
      <c r="K6" s="112">
        <f aca="true" t="shared" si="1" ref="K6:K12">J6*10/100</f>
        <v>2150.5</v>
      </c>
    </row>
    <row r="7" spans="1:11" ht="16.5">
      <c r="A7" s="114" t="s">
        <v>4</v>
      </c>
      <c r="B7" s="150" t="s">
        <v>33</v>
      </c>
      <c r="C7" s="63">
        <v>1</v>
      </c>
      <c r="D7" s="59">
        <v>134464</v>
      </c>
      <c r="E7" s="134"/>
      <c r="F7" s="52"/>
      <c r="G7" s="59">
        <v>134464</v>
      </c>
      <c r="H7" s="142">
        <f t="shared" si="0"/>
        <v>26892.8</v>
      </c>
      <c r="J7" s="58">
        <v>134464</v>
      </c>
      <c r="K7" s="112">
        <f t="shared" si="1"/>
        <v>13446.4</v>
      </c>
    </row>
    <row r="8" spans="1:11" ht="16.5">
      <c r="A8" s="114" t="s">
        <v>8</v>
      </c>
      <c r="B8" s="150" t="s">
        <v>34</v>
      </c>
      <c r="C8" s="63">
        <v>1</v>
      </c>
      <c r="D8" s="59">
        <v>422332</v>
      </c>
      <c r="E8" s="134"/>
      <c r="F8" s="52"/>
      <c r="G8" s="59">
        <v>422332</v>
      </c>
      <c r="H8" s="142">
        <f t="shared" si="0"/>
        <v>84466.4</v>
      </c>
      <c r="J8" s="58">
        <v>422332</v>
      </c>
      <c r="K8" s="112">
        <f t="shared" si="1"/>
        <v>42233.2</v>
      </c>
    </row>
    <row r="9" spans="1:11" ht="16.5">
      <c r="A9" s="114" t="s">
        <v>9</v>
      </c>
      <c r="B9" s="150" t="s">
        <v>35</v>
      </c>
      <c r="C9" s="63">
        <v>1</v>
      </c>
      <c r="D9" s="59">
        <v>118204</v>
      </c>
      <c r="E9" s="134"/>
      <c r="F9" s="52"/>
      <c r="G9" s="59">
        <v>118204</v>
      </c>
      <c r="H9" s="142">
        <f t="shared" si="0"/>
        <v>23640.8</v>
      </c>
      <c r="J9" s="58">
        <v>118204</v>
      </c>
      <c r="K9" s="112">
        <f t="shared" si="1"/>
        <v>11820.4</v>
      </c>
    </row>
    <row r="10" spans="1:11" ht="16.5">
      <c r="A10" s="114" t="s">
        <v>10</v>
      </c>
      <c r="B10" s="150" t="s">
        <v>36</v>
      </c>
      <c r="C10" s="63">
        <v>1</v>
      </c>
      <c r="D10" s="59">
        <v>194144</v>
      </c>
      <c r="E10" s="134"/>
      <c r="F10" s="52"/>
      <c r="G10" s="59">
        <v>194144</v>
      </c>
      <c r="H10" s="142">
        <f t="shared" si="0"/>
        <v>38828.8</v>
      </c>
      <c r="J10" s="58">
        <v>194144</v>
      </c>
      <c r="K10" s="112">
        <f t="shared" si="1"/>
        <v>19414.4</v>
      </c>
    </row>
    <row r="11" spans="1:11" ht="34.5" customHeight="1">
      <c r="A11" s="114" t="s">
        <v>11</v>
      </c>
      <c r="B11" s="150" t="s">
        <v>122</v>
      </c>
      <c r="C11" s="63">
        <v>1</v>
      </c>
      <c r="D11" s="59">
        <v>13615</v>
      </c>
      <c r="E11" s="134"/>
      <c r="F11" s="52"/>
      <c r="G11" s="59">
        <v>13615</v>
      </c>
      <c r="H11" s="142">
        <f t="shared" si="0"/>
        <v>2723</v>
      </c>
      <c r="J11" s="58">
        <v>13615</v>
      </c>
      <c r="K11" s="112">
        <f t="shared" si="1"/>
        <v>1361.5</v>
      </c>
    </row>
    <row r="12" spans="1:11" ht="34.5" customHeight="1">
      <c r="A12" s="114" t="s">
        <v>12</v>
      </c>
      <c r="B12" s="150" t="s">
        <v>123</v>
      </c>
      <c r="C12" s="63">
        <v>1</v>
      </c>
      <c r="D12" s="59">
        <v>153422</v>
      </c>
      <c r="E12" s="134"/>
      <c r="F12" s="52"/>
      <c r="G12" s="59">
        <v>153422</v>
      </c>
      <c r="H12" s="142">
        <f t="shared" si="0"/>
        <v>30684.4</v>
      </c>
      <c r="J12" s="58">
        <v>153422</v>
      </c>
      <c r="K12" s="112">
        <f t="shared" si="1"/>
        <v>15342.2</v>
      </c>
    </row>
    <row r="13" spans="1:11" ht="34.5" customHeight="1">
      <c r="A13" s="114" t="s">
        <v>13</v>
      </c>
      <c r="B13" s="150" t="s">
        <v>124</v>
      </c>
      <c r="C13" s="63">
        <v>1</v>
      </c>
      <c r="D13" s="59">
        <v>5861</v>
      </c>
      <c r="E13" s="134"/>
      <c r="F13" s="52"/>
      <c r="G13" s="59">
        <v>5861</v>
      </c>
      <c r="H13" s="142">
        <f t="shared" si="0"/>
        <v>1172.2</v>
      </c>
      <c r="J13" s="58"/>
      <c r="K13" s="112"/>
    </row>
    <row r="14" spans="1:11" ht="34.5" customHeight="1">
      <c r="A14" s="114" t="s">
        <v>14</v>
      </c>
      <c r="B14" s="150" t="s">
        <v>125</v>
      </c>
      <c r="C14" s="63">
        <v>1</v>
      </c>
      <c r="D14" s="59">
        <v>74055</v>
      </c>
      <c r="E14" s="134"/>
      <c r="F14" s="52"/>
      <c r="G14" s="59">
        <v>74055</v>
      </c>
      <c r="H14" s="142">
        <f t="shared" si="0"/>
        <v>14811</v>
      </c>
      <c r="J14" s="58"/>
      <c r="K14" s="112"/>
    </row>
    <row r="15" spans="1:11" ht="21.75" customHeight="1">
      <c r="A15" s="114"/>
      <c r="B15" s="120" t="s">
        <v>15</v>
      </c>
      <c r="C15" s="116">
        <f>SUM(C6:C14)</f>
        <v>9</v>
      </c>
      <c r="D15" s="139">
        <f>SUM(D6:D14)</f>
        <v>1137602</v>
      </c>
      <c r="E15" s="134"/>
      <c r="F15" s="52"/>
      <c r="G15" s="139">
        <v>1137603</v>
      </c>
      <c r="H15" s="142">
        <f t="shared" si="0"/>
        <v>227520.6</v>
      </c>
      <c r="J15" s="58"/>
      <c r="K15" s="112"/>
    </row>
    <row r="16" spans="1:11" ht="30" customHeight="1">
      <c r="A16" s="115" t="s">
        <v>142</v>
      </c>
      <c r="B16" s="120" t="s">
        <v>246</v>
      </c>
      <c r="C16" s="63"/>
      <c r="D16" s="59"/>
      <c r="E16" s="133"/>
      <c r="F16" s="52"/>
      <c r="G16" s="59"/>
      <c r="H16" s="142">
        <f t="shared" si="0"/>
        <v>0</v>
      </c>
      <c r="J16" s="58"/>
      <c r="K16" s="112"/>
    </row>
    <row r="17" spans="1:11" ht="16.5">
      <c r="A17" s="114" t="s">
        <v>5</v>
      </c>
      <c r="B17" s="150" t="s">
        <v>37</v>
      </c>
      <c r="C17" s="63">
        <v>1</v>
      </c>
      <c r="D17" s="140">
        <v>131175</v>
      </c>
      <c r="E17" s="134"/>
      <c r="F17" s="52"/>
      <c r="G17" s="140">
        <v>131175</v>
      </c>
      <c r="H17" s="142">
        <f t="shared" si="0"/>
        <v>26235</v>
      </c>
      <c r="J17" s="58">
        <v>131175</v>
      </c>
      <c r="K17" s="112">
        <f aca="true" t="shared" si="2" ref="K17:K33">J17*10/100</f>
        <v>13117.5</v>
      </c>
    </row>
    <row r="18" spans="1:11" ht="16.5">
      <c r="A18" s="114" t="s">
        <v>6</v>
      </c>
      <c r="B18" s="150" t="s">
        <v>38</v>
      </c>
      <c r="C18" s="63">
        <v>1</v>
      </c>
      <c r="D18" s="59">
        <v>17559</v>
      </c>
      <c r="E18" s="135"/>
      <c r="F18" s="52"/>
      <c r="G18" s="59">
        <v>17559</v>
      </c>
      <c r="H18" s="142">
        <f t="shared" si="0"/>
        <v>3511.8</v>
      </c>
      <c r="J18" s="58">
        <v>17559</v>
      </c>
      <c r="K18" s="112">
        <f t="shared" si="2"/>
        <v>1755.9</v>
      </c>
    </row>
    <row r="19" spans="1:11" ht="16.5">
      <c r="A19" s="114" t="s">
        <v>16</v>
      </c>
      <c r="B19" s="150" t="s">
        <v>39</v>
      </c>
      <c r="C19" s="63">
        <v>1</v>
      </c>
      <c r="D19" s="140">
        <v>529661</v>
      </c>
      <c r="E19" s="134"/>
      <c r="F19" s="52"/>
      <c r="G19" s="140">
        <v>529661</v>
      </c>
      <c r="H19" s="142">
        <f t="shared" si="0"/>
        <v>105932.2</v>
      </c>
      <c r="J19" s="58">
        <v>529661</v>
      </c>
      <c r="K19" s="112">
        <f t="shared" si="2"/>
        <v>52966.1</v>
      </c>
    </row>
    <row r="20" spans="1:11" ht="16.5">
      <c r="A20" s="114" t="s">
        <v>17</v>
      </c>
      <c r="B20" s="150" t="s">
        <v>40</v>
      </c>
      <c r="C20" s="63">
        <v>1</v>
      </c>
      <c r="D20" s="140">
        <v>529661</v>
      </c>
      <c r="E20" s="134"/>
      <c r="F20" s="52"/>
      <c r="G20" s="140">
        <v>529661</v>
      </c>
      <c r="H20" s="142">
        <f t="shared" si="0"/>
        <v>105932.2</v>
      </c>
      <c r="J20" s="58">
        <v>529661</v>
      </c>
      <c r="K20" s="112">
        <f t="shared" si="2"/>
        <v>52966.1</v>
      </c>
    </row>
    <row r="21" spans="1:11" ht="16.5">
      <c r="A21" s="114" t="s">
        <v>18</v>
      </c>
      <c r="B21" s="150" t="s">
        <v>41</v>
      </c>
      <c r="C21" s="63">
        <v>1</v>
      </c>
      <c r="D21" s="140">
        <v>529661</v>
      </c>
      <c r="E21" s="134"/>
      <c r="F21" s="52"/>
      <c r="G21" s="140">
        <v>529661</v>
      </c>
      <c r="H21" s="142">
        <f t="shared" si="0"/>
        <v>105932.2</v>
      </c>
      <c r="J21" s="58">
        <v>529661</v>
      </c>
      <c r="K21" s="112">
        <f t="shared" si="2"/>
        <v>52966.1</v>
      </c>
    </row>
    <row r="22" spans="1:11" ht="16.5">
      <c r="A22" s="114" t="s">
        <v>19</v>
      </c>
      <c r="B22" s="150" t="s">
        <v>42</v>
      </c>
      <c r="C22" s="63">
        <v>1</v>
      </c>
      <c r="D22" s="140">
        <v>584222</v>
      </c>
      <c r="E22" s="134"/>
      <c r="F22" s="52"/>
      <c r="G22" s="140">
        <v>584222</v>
      </c>
      <c r="H22" s="142">
        <f t="shared" si="0"/>
        <v>116844.4</v>
      </c>
      <c r="J22" s="58">
        <v>584222</v>
      </c>
      <c r="K22" s="112">
        <f t="shared" si="2"/>
        <v>58422.2</v>
      </c>
    </row>
    <row r="23" spans="1:11" ht="16.5">
      <c r="A23" s="114" t="s">
        <v>20</v>
      </c>
      <c r="B23" s="150" t="s">
        <v>43</v>
      </c>
      <c r="C23" s="63">
        <v>1</v>
      </c>
      <c r="D23" s="140">
        <v>712565</v>
      </c>
      <c r="E23" s="134"/>
      <c r="F23" s="52"/>
      <c r="G23" s="140">
        <v>712565</v>
      </c>
      <c r="H23" s="142">
        <f t="shared" si="0"/>
        <v>142513</v>
      </c>
      <c r="J23" s="58">
        <v>712565</v>
      </c>
      <c r="K23" s="112">
        <f t="shared" si="2"/>
        <v>71256.5</v>
      </c>
    </row>
    <row r="24" spans="1:11" ht="16.5">
      <c r="A24" s="114" t="s">
        <v>21</v>
      </c>
      <c r="B24" s="150" t="s">
        <v>44</v>
      </c>
      <c r="C24" s="63">
        <v>1</v>
      </c>
      <c r="D24" s="140">
        <v>25421</v>
      </c>
      <c r="E24" s="134"/>
      <c r="F24" s="52"/>
      <c r="G24" s="140">
        <v>25421</v>
      </c>
      <c r="H24" s="142">
        <f t="shared" si="0"/>
        <v>5084.2</v>
      </c>
      <c r="J24" s="58">
        <v>25421</v>
      </c>
      <c r="K24" s="112">
        <f t="shared" si="2"/>
        <v>2542.1</v>
      </c>
    </row>
    <row r="25" spans="1:11" ht="16.5">
      <c r="A25" s="114" t="s">
        <v>22</v>
      </c>
      <c r="B25" s="150" t="s">
        <v>45</v>
      </c>
      <c r="C25" s="63">
        <v>1</v>
      </c>
      <c r="D25" s="140">
        <v>68595</v>
      </c>
      <c r="E25" s="134"/>
      <c r="F25" s="52"/>
      <c r="G25" s="140">
        <v>68595</v>
      </c>
      <c r="H25" s="142">
        <f t="shared" si="0"/>
        <v>13719</v>
      </c>
      <c r="J25" s="58">
        <v>68595</v>
      </c>
      <c r="K25" s="112">
        <f t="shared" si="2"/>
        <v>6859.5</v>
      </c>
    </row>
    <row r="26" spans="1:11" ht="16.5">
      <c r="A26" s="114" t="s">
        <v>23</v>
      </c>
      <c r="B26" s="150" t="s">
        <v>46</v>
      </c>
      <c r="C26" s="63">
        <v>1</v>
      </c>
      <c r="D26" s="140">
        <v>334886</v>
      </c>
      <c r="E26" s="134"/>
      <c r="F26" s="52"/>
      <c r="G26" s="140">
        <v>334886</v>
      </c>
      <c r="H26" s="142">
        <f t="shared" si="0"/>
        <v>66977.2</v>
      </c>
      <c r="J26" s="58">
        <v>334886</v>
      </c>
      <c r="K26" s="112">
        <f t="shared" si="2"/>
        <v>33488.6</v>
      </c>
    </row>
    <row r="27" spans="1:11" ht="16.5">
      <c r="A27" s="114" t="s">
        <v>24</v>
      </c>
      <c r="B27" s="150" t="s">
        <v>47</v>
      </c>
      <c r="C27" s="63">
        <v>1</v>
      </c>
      <c r="D27" s="140">
        <v>66276</v>
      </c>
      <c r="E27" s="134"/>
      <c r="F27" s="52"/>
      <c r="G27" s="140">
        <v>66276</v>
      </c>
      <c r="H27" s="142">
        <f t="shared" si="0"/>
        <v>13255.2</v>
      </c>
      <c r="J27" s="58">
        <v>66276</v>
      </c>
      <c r="K27" s="112">
        <f t="shared" si="2"/>
        <v>6627.6</v>
      </c>
    </row>
    <row r="28" spans="1:11" ht="16.5">
      <c r="A28" s="114" t="s">
        <v>25</v>
      </c>
      <c r="B28" s="150" t="s">
        <v>126</v>
      </c>
      <c r="C28" s="63">
        <v>2</v>
      </c>
      <c r="D28" s="140">
        <v>506849</v>
      </c>
      <c r="E28" s="69"/>
      <c r="F28" s="5"/>
      <c r="G28" s="140">
        <v>506849</v>
      </c>
      <c r="H28" s="142">
        <f t="shared" si="0"/>
        <v>101369.8</v>
      </c>
      <c r="J28" s="59">
        <v>506849</v>
      </c>
      <c r="K28" s="112">
        <f t="shared" si="2"/>
        <v>50684.9</v>
      </c>
    </row>
    <row r="29" spans="1:11" ht="16.5">
      <c r="A29" s="114" t="s">
        <v>26</v>
      </c>
      <c r="B29" s="150" t="s">
        <v>48</v>
      </c>
      <c r="C29" s="63">
        <v>1</v>
      </c>
      <c r="D29" s="140">
        <v>213413</v>
      </c>
      <c r="E29" s="69"/>
      <c r="F29" s="5"/>
      <c r="G29" s="140">
        <v>213413</v>
      </c>
      <c r="H29" s="142">
        <f t="shared" si="0"/>
        <v>42682.6</v>
      </c>
      <c r="J29" s="57">
        <v>213413</v>
      </c>
      <c r="K29" s="112">
        <f t="shared" si="2"/>
        <v>21341.3</v>
      </c>
    </row>
    <row r="30" spans="1:11" ht="16.5">
      <c r="A30" s="114" t="s">
        <v>27</v>
      </c>
      <c r="B30" s="150" t="s">
        <v>49</v>
      </c>
      <c r="C30" s="63">
        <v>1</v>
      </c>
      <c r="D30" s="140">
        <v>160661</v>
      </c>
      <c r="E30" s="69"/>
      <c r="F30" s="5"/>
      <c r="G30" s="140">
        <v>160661</v>
      </c>
      <c r="H30" s="142">
        <f t="shared" si="0"/>
        <v>32132.2</v>
      </c>
      <c r="J30" s="57">
        <v>160661</v>
      </c>
      <c r="K30" s="112">
        <f t="shared" si="2"/>
        <v>16066.1</v>
      </c>
    </row>
    <row r="31" spans="1:11" ht="16.5">
      <c r="A31" s="114" t="s">
        <v>28</v>
      </c>
      <c r="B31" s="150" t="s">
        <v>50</v>
      </c>
      <c r="C31" s="63">
        <v>1</v>
      </c>
      <c r="D31" s="140">
        <v>161917</v>
      </c>
      <c r="E31" s="69"/>
      <c r="F31" s="5"/>
      <c r="G31" s="140">
        <v>161917</v>
      </c>
      <c r="H31" s="142">
        <f t="shared" si="0"/>
        <v>32383.4</v>
      </c>
      <c r="J31" s="57">
        <v>161917</v>
      </c>
      <c r="K31" s="112">
        <f t="shared" si="2"/>
        <v>16191.7</v>
      </c>
    </row>
    <row r="32" spans="1:11" ht="16.5">
      <c r="A32" s="114" t="s">
        <v>29</v>
      </c>
      <c r="B32" s="150" t="s">
        <v>51</v>
      </c>
      <c r="C32" s="63">
        <v>1</v>
      </c>
      <c r="D32" s="140">
        <v>9722</v>
      </c>
      <c r="E32" s="69"/>
      <c r="F32" s="5"/>
      <c r="G32" s="140">
        <v>9722</v>
      </c>
      <c r="H32" s="142">
        <f t="shared" si="0"/>
        <v>1944.4</v>
      </c>
      <c r="J32" s="57">
        <v>9722</v>
      </c>
      <c r="K32" s="112">
        <f t="shared" si="2"/>
        <v>972.2</v>
      </c>
    </row>
    <row r="33" spans="1:11" ht="16.5">
      <c r="A33" s="114" t="s">
        <v>30</v>
      </c>
      <c r="B33" s="150" t="s">
        <v>52</v>
      </c>
      <c r="C33" s="63">
        <v>1</v>
      </c>
      <c r="D33" s="140">
        <v>188405</v>
      </c>
      <c r="E33" s="69"/>
      <c r="F33" s="5"/>
      <c r="G33" s="140">
        <v>188405</v>
      </c>
      <c r="H33" s="142">
        <f t="shared" si="0"/>
        <v>37681</v>
      </c>
      <c r="J33" s="57">
        <v>188405</v>
      </c>
      <c r="K33" s="112">
        <f t="shared" si="2"/>
        <v>18840.5</v>
      </c>
    </row>
    <row r="34" spans="1:11" ht="16.5">
      <c r="A34" s="62" t="s">
        <v>161</v>
      </c>
      <c r="B34" s="150" t="s">
        <v>80</v>
      </c>
      <c r="C34" s="63">
        <v>1</v>
      </c>
      <c r="D34" s="59">
        <v>63656</v>
      </c>
      <c r="E34" s="69"/>
      <c r="F34" s="5"/>
      <c r="G34" s="59">
        <v>63656</v>
      </c>
      <c r="H34" s="142">
        <f t="shared" si="0"/>
        <v>12731.2</v>
      </c>
      <c r="J34" s="57"/>
      <c r="K34" s="112"/>
    </row>
    <row r="35" spans="1:11" ht="16.5">
      <c r="A35" s="62" t="s">
        <v>162</v>
      </c>
      <c r="B35" s="150" t="s">
        <v>81</v>
      </c>
      <c r="C35" s="63">
        <v>1</v>
      </c>
      <c r="D35" s="59">
        <v>216149</v>
      </c>
      <c r="E35" s="69"/>
      <c r="F35" s="5"/>
      <c r="G35" s="59">
        <v>216149</v>
      </c>
      <c r="H35" s="142">
        <f aca="true" t="shared" si="3" ref="H35:H66">G35:G174*20/100</f>
        <v>43229.8</v>
      </c>
      <c r="J35" s="57"/>
      <c r="K35" s="112"/>
    </row>
    <row r="36" spans="1:11" ht="16.5">
      <c r="A36" s="62" t="s">
        <v>163</v>
      </c>
      <c r="B36" s="150" t="s">
        <v>86</v>
      </c>
      <c r="C36" s="63">
        <v>1</v>
      </c>
      <c r="D36" s="59">
        <v>170100</v>
      </c>
      <c r="E36" s="69"/>
      <c r="F36" s="5"/>
      <c r="G36" s="59">
        <v>170100</v>
      </c>
      <c r="H36" s="142">
        <f t="shared" si="3"/>
        <v>34020</v>
      </c>
      <c r="J36" s="57"/>
      <c r="K36" s="112"/>
    </row>
    <row r="37" spans="1:11" ht="16.5">
      <c r="A37" s="62" t="s">
        <v>164</v>
      </c>
      <c r="B37" s="150" t="s">
        <v>88</v>
      </c>
      <c r="C37" s="63">
        <v>1</v>
      </c>
      <c r="D37" s="59">
        <v>16685</v>
      </c>
      <c r="E37" s="69"/>
      <c r="F37" s="5"/>
      <c r="G37" s="59">
        <v>16685</v>
      </c>
      <c r="H37" s="142">
        <f t="shared" si="3"/>
        <v>3337</v>
      </c>
      <c r="J37" s="57"/>
      <c r="K37" s="112"/>
    </row>
    <row r="38" spans="1:11" ht="16.5">
      <c r="A38" s="62" t="s">
        <v>165</v>
      </c>
      <c r="B38" s="150" t="s">
        <v>89</v>
      </c>
      <c r="C38" s="63">
        <v>1</v>
      </c>
      <c r="D38" s="59">
        <v>3995</v>
      </c>
      <c r="E38" s="69"/>
      <c r="F38" s="5"/>
      <c r="G38" s="59">
        <v>3995</v>
      </c>
      <c r="H38" s="142">
        <f t="shared" si="3"/>
        <v>799</v>
      </c>
      <c r="J38" s="57"/>
      <c r="K38" s="112"/>
    </row>
    <row r="39" spans="1:11" ht="16.5">
      <c r="A39" s="62" t="s">
        <v>166</v>
      </c>
      <c r="B39" s="150" t="s">
        <v>90</v>
      </c>
      <c r="C39" s="63">
        <v>1</v>
      </c>
      <c r="D39" s="59">
        <v>7995</v>
      </c>
      <c r="E39" s="69"/>
      <c r="F39" s="5"/>
      <c r="G39" s="59">
        <v>7995</v>
      </c>
      <c r="H39" s="142">
        <f t="shared" si="3"/>
        <v>1599</v>
      </c>
      <c r="J39" s="57"/>
      <c r="K39" s="112"/>
    </row>
    <row r="40" spans="1:11" ht="16.5">
      <c r="A40" s="62" t="s">
        <v>167</v>
      </c>
      <c r="B40" s="150" t="s">
        <v>93</v>
      </c>
      <c r="C40" s="63">
        <v>1</v>
      </c>
      <c r="D40" s="59">
        <v>6094</v>
      </c>
      <c r="E40" s="69"/>
      <c r="F40" s="5"/>
      <c r="G40" s="59">
        <v>6094</v>
      </c>
      <c r="H40" s="142">
        <f t="shared" si="3"/>
        <v>1218.8</v>
      </c>
      <c r="J40" s="57"/>
      <c r="K40" s="112"/>
    </row>
    <row r="41" spans="1:11" ht="16.5">
      <c r="A41" s="62" t="s">
        <v>168</v>
      </c>
      <c r="B41" s="150" t="s">
        <v>94</v>
      </c>
      <c r="C41" s="63">
        <v>1</v>
      </c>
      <c r="D41" s="59">
        <v>6028</v>
      </c>
      <c r="E41" s="69"/>
      <c r="F41" s="5"/>
      <c r="G41" s="59">
        <v>6028</v>
      </c>
      <c r="H41" s="142">
        <f t="shared" si="3"/>
        <v>1205.6</v>
      </c>
      <c r="J41" s="57"/>
      <c r="K41" s="112"/>
    </row>
    <row r="42" spans="1:11" ht="16.5">
      <c r="A42" s="62" t="s">
        <v>169</v>
      </c>
      <c r="B42" s="150" t="s">
        <v>95</v>
      </c>
      <c r="C42" s="63">
        <v>1</v>
      </c>
      <c r="D42" s="59">
        <v>6344</v>
      </c>
      <c r="E42" s="69"/>
      <c r="F42" s="5"/>
      <c r="G42" s="59">
        <v>6344</v>
      </c>
      <c r="H42" s="142">
        <f t="shared" si="3"/>
        <v>1268.8</v>
      </c>
      <c r="J42" s="57"/>
      <c r="K42" s="112"/>
    </row>
    <row r="43" spans="1:11" ht="16.5">
      <c r="A43" s="62" t="s">
        <v>170</v>
      </c>
      <c r="B43" s="150" t="s">
        <v>96</v>
      </c>
      <c r="C43" s="63">
        <v>1</v>
      </c>
      <c r="D43" s="59">
        <v>15736</v>
      </c>
      <c r="E43" s="69"/>
      <c r="F43" s="5"/>
      <c r="G43" s="59">
        <v>15736</v>
      </c>
      <c r="H43" s="142">
        <f t="shared" si="3"/>
        <v>3147.2</v>
      </c>
      <c r="J43" s="57"/>
      <c r="K43" s="112"/>
    </row>
    <row r="44" spans="1:11" ht="16.5">
      <c r="A44" s="62" t="s">
        <v>171</v>
      </c>
      <c r="B44" s="150" t="s">
        <v>95</v>
      </c>
      <c r="C44" s="63">
        <v>1</v>
      </c>
      <c r="D44" s="59">
        <v>6736</v>
      </c>
      <c r="E44" s="69"/>
      <c r="F44" s="5"/>
      <c r="G44" s="59">
        <v>6736</v>
      </c>
      <c r="H44" s="142">
        <f t="shared" si="3"/>
        <v>1347.2</v>
      </c>
      <c r="J44" s="57"/>
      <c r="K44" s="112"/>
    </row>
    <row r="45" spans="1:11" ht="16.5">
      <c r="A45" s="62" t="s">
        <v>172</v>
      </c>
      <c r="B45" s="150" t="s">
        <v>98</v>
      </c>
      <c r="C45" s="65">
        <v>2</v>
      </c>
      <c r="D45" s="59">
        <v>5399</v>
      </c>
      <c r="E45" s="69"/>
      <c r="F45" s="5"/>
      <c r="G45" s="59">
        <v>5399</v>
      </c>
      <c r="H45" s="142">
        <f t="shared" si="3"/>
        <v>1079.8</v>
      </c>
      <c r="J45" s="57"/>
      <c r="K45" s="112"/>
    </row>
    <row r="46" spans="1:11" ht="16.5">
      <c r="A46" s="62" t="s">
        <v>173</v>
      </c>
      <c r="B46" s="150" t="s">
        <v>99</v>
      </c>
      <c r="C46" s="65">
        <v>1</v>
      </c>
      <c r="D46" s="59">
        <v>12717</v>
      </c>
      <c r="E46" s="69"/>
      <c r="F46" s="5"/>
      <c r="G46" s="59">
        <v>12717</v>
      </c>
      <c r="H46" s="142">
        <f t="shared" si="3"/>
        <v>2543.4</v>
      </c>
      <c r="J46" s="57"/>
      <c r="K46" s="112"/>
    </row>
    <row r="47" spans="1:11" ht="16.5">
      <c r="A47" s="62" t="s">
        <v>174</v>
      </c>
      <c r="B47" s="150" t="s">
        <v>100</v>
      </c>
      <c r="C47" s="65">
        <v>1</v>
      </c>
      <c r="D47" s="59">
        <v>9456</v>
      </c>
      <c r="E47" s="69"/>
      <c r="F47" s="5"/>
      <c r="G47" s="59">
        <v>9456</v>
      </c>
      <c r="H47" s="142">
        <f t="shared" si="3"/>
        <v>1891.2</v>
      </c>
      <c r="J47" s="57"/>
      <c r="K47" s="112"/>
    </row>
    <row r="48" spans="1:11" ht="16.5">
      <c r="A48" s="62" t="s">
        <v>175</v>
      </c>
      <c r="B48" s="150" t="s">
        <v>101</v>
      </c>
      <c r="C48" s="65">
        <v>1</v>
      </c>
      <c r="D48" s="59">
        <v>10287</v>
      </c>
      <c r="E48" s="69"/>
      <c r="F48" s="5"/>
      <c r="G48" s="59">
        <v>10287</v>
      </c>
      <c r="H48" s="142">
        <f t="shared" si="3"/>
        <v>2057.4</v>
      </c>
      <c r="J48" s="57"/>
      <c r="K48" s="112"/>
    </row>
    <row r="49" spans="1:11" ht="16.5">
      <c r="A49" s="62" t="s">
        <v>176</v>
      </c>
      <c r="B49" s="150" t="s">
        <v>102</v>
      </c>
      <c r="C49" s="65">
        <v>1</v>
      </c>
      <c r="D49" s="59">
        <v>5440</v>
      </c>
      <c r="E49" s="69"/>
      <c r="F49" s="5"/>
      <c r="G49" s="59">
        <v>5440</v>
      </c>
      <c r="H49" s="142">
        <f t="shared" si="3"/>
        <v>1088</v>
      </c>
      <c r="J49" s="57"/>
      <c r="K49" s="112"/>
    </row>
    <row r="50" spans="1:11" ht="16.5">
      <c r="A50" s="62" t="s">
        <v>177</v>
      </c>
      <c r="B50" s="150" t="s">
        <v>103</v>
      </c>
      <c r="C50" s="65">
        <v>1</v>
      </c>
      <c r="D50" s="59">
        <v>25267</v>
      </c>
      <c r="E50" s="69"/>
      <c r="F50" s="5"/>
      <c r="G50" s="59">
        <v>25267</v>
      </c>
      <c r="H50" s="142">
        <f t="shared" si="3"/>
        <v>5053.4</v>
      </c>
      <c r="J50" s="57"/>
      <c r="K50" s="112"/>
    </row>
    <row r="51" spans="1:11" ht="16.5">
      <c r="A51" s="62" t="s">
        <v>178</v>
      </c>
      <c r="B51" s="150" t="s">
        <v>104</v>
      </c>
      <c r="C51" s="65">
        <v>1</v>
      </c>
      <c r="D51" s="59">
        <v>17684</v>
      </c>
      <c r="E51" s="69"/>
      <c r="F51" s="5"/>
      <c r="G51" s="59">
        <v>17684</v>
      </c>
      <c r="H51" s="142">
        <f t="shared" si="3"/>
        <v>3536.8</v>
      </c>
      <c r="J51" s="57"/>
      <c r="K51" s="112"/>
    </row>
    <row r="52" spans="1:11" ht="16.5">
      <c r="A52" s="62" t="s">
        <v>179</v>
      </c>
      <c r="B52" s="150" t="s">
        <v>104</v>
      </c>
      <c r="C52" s="65">
        <v>1</v>
      </c>
      <c r="D52" s="59">
        <v>22105</v>
      </c>
      <c r="E52" s="69"/>
      <c r="F52" s="5"/>
      <c r="G52" s="59">
        <v>22105</v>
      </c>
      <c r="H52" s="142">
        <f t="shared" si="3"/>
        <v>4421</v>
      </c>
      <c r="J52" s="57"/>
      <c r="K52" s="112"/>
    </row>
    <row r="53" spans="1:11" ht="16.5">
      <c r="A53" s="62" t="s">
        <v>180</v>
      </c>
      <c r="B53" s="150" t="s">
        <v>107</v>
      </c>
      <c r="C53" s="65">
        <v>1</v>
      </c>
      <c r="D53" s="59">
        <v>13500</v>
      </c>
      <c r="E53" s="69"/>
      <c r="F53" s="5"/>
      <c r="G53" s="59">
        <v>13500</v>
      </c>
      <c r="H53" s="142">
        <f t="shared" si="3"/>
        <v>2700</v>
      </c>
      <c r="J53" s="57"/>
      <c r="K53" s="112"/>
    </row>
    <row r="54" spans="1:11" ht="16.5">
      <c r="A54" s="62" t="s">
        <v>181</v>
      </c>
      <c r="B54" s="150" t="s">
        <v>108</v>
      </c>
      <c r="C54" s="65">
        <v>1</v>
      </c>
      <c r="D54" s="59">
        <v>8685</v>
      </c>
      <c r="E54" s="69"/>
      <c r="F54" s="5"/>
      <c r="G54" s="59">
        <v>8685</v>
      </c>
      <c r="H54" s="142">
        <f t="shared" si="3"/>
        <v>1737</v>
      </c>
      <c r="J54" s="57"/>
      <c r="K54" s="112"/>
    </row>
    <row r="55" spans="1:11" ht="16.5">
      <c r="A55" s="62" t="s">
        <v>182</v>
      </c>
      <c r="B55" s="150" t="s">
        <v>111</v>
      </c>
      <c r="C55" s="65">
        <v>1</v>
      </c>
      <c r="D55" s="59">
        <v>3358</v>
      </c>
      <c r="E55" s="69"/>
      <c r="F55" s="5"/>
      <c r="G55" s="59">
        <v>3358</v>
      </c>
      <c r="H55" s="142">
        <f t="shared" si="3"/>
        <v>671.6</v>
      </c>
      <c r="J55" s="57"/>
      <c r="K55" s="112"/>
    </row>
    <row r="56" spans="1:11" ht="16.5">
      <c r="A56" s="62" t="s">
        <v>183</v>
      </c>
      <c r="B56" s="150" t="s">
        <v>112</v>
      </c>
      <c r="C56" s="63">
        <v>1</v>
      </c>
      <c r="D56" s="59">
        <v>20378</v>
      </c>
      <c r="E56" s="69"/>
      <c r="F56" s="5"/>
      <c r="G56" s="59">
        <v>20378</v>
      </c>
      <c r="H56" s="142">
        <f t="shared" si="3"/>
        <v>4075.6</v>
      </c>
      <c r="J56" s="57"/>
      <c r="K56" s="112"/>
    </row>
    <row r="57" spans="1:11" ht="16.5">
      <c r="A57" s="62" t="s">
        <v>184</v>
      </c>
      <c r="B57" s="150" t="s">
        <v>113</v>
      </c>
      <c r="C57" s="63">
        <v>1</v>
      </c>
      <c r="D57" s="59">
        <v>97799</v>
      </c>
      <c r="E57" s="69"/>
      <c r="F57" s="5"/>
      <c r="G57" s="59">
        <v>97799</v>
      </c>
      <c r="H57" s="142">
        <f t="shared" si="3"/>
        <v>19559.8</v>
      </c>
      <c r="J57" s="57"/>
      <c r="K57" s="112"/>
    </row>
    <row r="58" spans="1:11" ht="16.5">
      <c r="A58" s="62" t="s">
        <v>185</v>
      </c>
      <c r="B58" s="150" t="s">
        <v>114</v>
      </c>
      <c r="C58" s="63">
        <v>1</v>
      </c>
      <c r="D58" s="59">
        <v>86680</v>
      </c>
      <c r="E58" s="69"/>
      <c r="F58" s="5"/>
      <c r="G58" s="59">
        <v>86680</v>
      </c>
      <c r="H58" s="142">
        <f t="shared" si="3"/>
        <v>17336</v>
      </c>
      <c r="J58" s="57"/>
      <c r="K58" s="112"/>
    </row>
    <row r="59" spans="1:11" ht="16.5">
      <c r="A59" s="62" t="s">
        <v>186</v>
      </c>
      <c r="B59" s="150" t="s">
        <v>115</v>
      </c>
      <c r="C59" s="63">
        <v>3</v>
      </c>
      <c r="D59" s="59">
        <v>11736</v>
      </c>
      <c r="E59" s="69"/>
      <c r="F59" s="5"/>
      <c r="G59" s="59">
        <v>11736</v>
      </c>
      <c r="H59" s="142">
        <f t="shared" si="3"/>
        <v>2347.2</v>
      </c>
      <c r="J59" s="57"/>
      <c r="K59" s="112"/>
    </row>
    <row r="60" spans="1:11" ht="16.5">
      <c r="A60" s="62" t="s">
        <v>187</v>
      </c>
      <c r="B60" s="150" t="s">
        <v>116</v>
      </c>
      <c r="C60" s="63">
        <v>1</v>
      </c>
      <c r="D60" s="59">
        <v>29399</v>
      </c>
      <c r="E60" s="69"/>
      <c r="F60" s="5"/>
      <c r="G60" s="59">
        <v>29399</v>
      </c>
      <c r="H60" s="142">
        <f t="shared" si="3"/>
        <v>5879.8</v>
      </c>
      <c r="J60" s="57"/>
      <c r="K60" s="112"/>
    </row>
    <row r="61" spans="1:11" ht="16.5">
      <c r="A61" s="62" t="s">
        <v>188</v>
      </c>
      <c r="B61" s="150" t="s">
        <v>117</v>
      </c>
      <c r="C61" s="63">
        <v>1</v>
      </c>
      <c r="D61" s="59">
        <v>12888</v>
      </c>
      <c r="E61" s="69"/>
      <c r="F61" s="5"/>
      <c r="G61" s="59">
        <v>12888</v>
      </c>
      <c r="H61" s="142">
        <f t="shared" si="3"/>
        <v>2577.6</v>
      </c>
      <c r="J61" s="57"/>
      <c r="K61" s="112"/>
    </row>
    <row r="62" spans="1:11" ht="16.5">
      <c r="A62" s="62" t="s">
        <v>189</v>
      </c>
      <c r="B62" s="150" t="s">
        <v>136</v>
      </c>
      <c r="C62" s="63">
        <v>1</v>
      </c>
      <c r="D62" s="59">
        <v>5577</v>
      </c>
      <c r="E62" s="69"/>
      <c r="F62" s="5"/>
      <c r="G62" s="59">
        <v>5577</v>
      </c>
      <c r="H62" s="142">
        <f t="shared" si="3"/>
        <v>1115.4</v>
      </c>
      <c r="J62" s="57"/>
      <c r="K62" s="112"/>
    </row>
    <row r="63" spans="1:11" ht="16.5">
      <c r="A63" s="62"/>
      <c r="B63" s="120" t="s">
        <v>15</v>
      </c>
      <c r="C63" s="116">
        <f>SUM(C17:C62)</f>
        <v>50</v>
      </c>
      <c r="D63" s="139">
        <f>SUM(D17:D62)</f>
        <v>5688522</v>
      </c>
      <c r="E63" s="69"/>
      <c r="F63" s="5"/>
      <c r="G63" s="139">
        <f>SUM(G17:G62)</f>
        <v>5688522</v>
      </c>
      <c r="H63" s="142">
        <f t="shared" si="3"/>
        <v>1137704.4</v>
      </c>
      <c r="J63" s="57"/>
      <c r="K63" s="112"/>
    </row>
    <row r="64" spans="1:11" ht="33">
      <c r="A64" s="131" t="s">
        <v>209</v>
      </c>
      <c r="B64" s="120" t="s">
        <v>247</v>
      </c>
      <c r="C64" s="63"/>
      <c r="D64" s="59"/>
      <c r="E64" s="133"/>
      <c r="F64" s="5"/>
      <c r="G64" s="59"/>
      <c r="H64" s="142">
        <f t="shared" si="3"/>
        <v>0</v>
      </c>
      <c r="J64" s="57"/>
      <c r="K64" s="112"/>
    </row>
    <row r="65" spans="1:11" ht="33">
      <c r="A65" s="122" t="s">
        <v>143</v>
      </c>
      <c r="B65" s="151" t="s">
        <v>194</v>
      </c>
      <c r="C65" s="117">
        <v>1</v>
      </c>
      <c r="D65" s="59">
        <v>618467</v>
      </c>
      <c r="E65" s="69"/>
      <c r="F65" s="5"/>
      <c r="G65" s="59">
        <v>618467</v>
      </c>
      <c r="H65" s="142">
        <f t="shared" si="3"/>
        <v>123693.4</v>
      </c>
      <c r="J65" s="57"/>
      <c r="K65" s="112"/>
    </row>
    <row r="66" spans="1:11" ht="33">
      <c r="A66" s="122" t="s">
        <v>144</v>
      </c>
      <c r="B66" s="151" t="s">
        <v>195</v>
      </c>
      <c r="C66" s="117">
        <v>1</v>
      </c>
      <c r="D66" s="59">
        <v>4595301</v>
      </c>
      <c r="E66" s="69"/>
      <c r="F66" s="5"/>
      <c r="G66" s="59">
        <v>4595301</v>
      </c>
      <c r="H66" s="142">
        <f t="shared" si="3"/>
        <v>919060.2</v>
      </c>
      <c r="J66" s="57"/>
      <c r="K66" s="112"/>
    </row>
    <row r="67" spans="1:11" ht="33">
      <c r="A67" s="122" t="s">
        <v>145</v>
      </c>
      <c r="B67" s="151" t="s">
        <v>196</v>
      </c>
      <c r="C67" s="117">
        <v>1</v>
      </c>
      <c r="D67" s="59">
        <v>5254350</v>
      </c>
      <c r="E67" s="69"/>
      <c r="F67" s="5"/>
      <c r="G67" s="59">
        <v>5254350</v>
      </c>
      <c r="H67" s="142">
        <f aca="true" t="shared" si="4" ref="H67:H90">G67:G206*20/100</f>
        <v>1050870</v>
      </c>
      <c r="J67" s="57"/>
      <c r="K67" s="112"/>
    </row>
    <row r="68" spans="1:11" ht="33">
      <c r="A68" s="122" t="s">
        <v>146</v>
      </c>
      <c r="B68" s="151" t="s">
        <v>197</v>
      </c>
      <c r="C68" s="117">
        <v>1</v>
      </c>
      <c r="D68" s="59">
        <v>2395661</v>
      </c>
      <c r="E68" s="69"/>
      <c r="F68" s="5"/>
      <c r="G68" s="59">
        <v>2395661</v>
      </c>
      <c r="H68" s="142">
        <f t="shared" si="4"/>
        <v>479132.2</v>
      </c>
      <c r="J68" s="57"/>
      <c r="K68" s="112"/>
    </row>
    <row r="69" spans="1:11" ht="33">
      <c r="A69" s="122" t="s">
        <v>147</v>
      </c>
      <c r="B69" s="151" t="s">
        <v>198</v>
      </c>
      <c r="C69" s="117">
        <v>1</v>
      </c>
      <c r="D69" s="59">
        <v>884964</v>
      </c>
      <c r="E69" s="69"/>
      <c r="F69" s="5"/>
      <c r="G69" s="59">
        <v>884964</v>
      </c>
      <c r="H69" s="142">
        <f t="shared" si="4"/>
        <v>176992.8</v>
      </c>
      <c r="J69" s="57"/>
      <c r="K69" s="112"/>
    </row>
    <row r="70" spans="1:11" ht="33">
      <c r="A70" s="122" t="s">
        <v>148</v>
      </c>
      <c r="B70" s="151" t="s">
        <v>199</v>
      </c>
      <c r="C70" s="117">
        <v>1</v>
      </c>
      <c r="D70" s="59">
        <v>205187</v>
      </c>
      <c r="E70" s="69"/>
      <c r="F70" s="5"/>
      <c r="G70" s="59">
        <v>205187</v>
      </c>
      <c r="H70" s="142">
        <f t="shared" si="4"/>
        <v>41037.4</v>
      </c>
      <c r="J70" s="57"/>
      <c r="K70" s="112"/>
    </row>
    <row r="71" spans="1:11" ht="33">
      <c r="A71" s="130" t="s">
        <v>149</v>
      </c>
      <c r="B71" s="151" t="s">
        <v>200</v>
      </c>
      <c r="C71" s="117">
        <v>1</v>
      </c>
      <c r="D71" s="59">
        <v>579661</v>
      </c>
      <c r="E71" s="69"/>
      <c r="F71" s="5"/>
      <c r="G71" s="59">
        <v>579661</v>
      </c>
      <c r="H71" s="142">
        <f t="shared" si="4"/>
        <v>115932.2</v>
      </c>
      <c r="J71" s="57"/>
      <c r="K71" s="112"/>
    </row>
    <row r="72" spans="1:11" ht="33">
      <c r="A72" s="122" t="s">
        <v>150</v>
      </c>
      <c r="B72" s="151" t="s">
        <v>201</v>
      </c>
      <c r="C72" s="117">
        <v>1</v>
      </c>
      <c r="D72" s="59">
        <v>1623664</v>
      </c>
      <c r="E72" s="69"/>
      <c r="F72" s="5"/>
      <c r="G72" s="59">
        <v>1623664</v>
      </c>
      <c r="H72" s="142">
        <f t="shared" si="4"/>
        <v>324732.8</v>
      </c>
      <c r="J72" s="57"/>
      <c r="K72" s="112"/>
    </row>
    <row r="73" spans="1:11" ht="33">
      <c r="A73" s="122" t="s">
        <v>151</v>
      </c>
      <c r="B73" s="151" t="s">
        <v>202</v>
      </c>
      <c r="C73" s="117">
        <v>1</v>
      </c>
      <c r="D73" s="59">
        <v>452933</v>
      </c>
      <c r="E73" s="69"/>
      <c r="F73" s="5"/>
      <c r="G73" s="59">
        <v>452933</v>
      </c>
      <c r="H73" s="142">
        <f t="shared" si="4"/>
        <v>90586.6</v>
      </c>
      <c r="J73" s="57"/>
      <c r="K73" s="112"/>
    </row>
    <row r="74" spans="1:11" ht="33">
      <c r="A74" s="122" t="s">
        <v>152</v>
      </c>
      <c r="B74" s="151" t="s">
        <v>203</v>
      </c>
      <c r="C74" s="117">
        <v>1</v>
      </c>
      <c r="D74" s="59">
        <v>800371</v>
      </c>
      <c r="E74" s="69"/>
      <c r="F74" s="5"/>
      <c r="G74" s="59">
        <v>800371</v>
      </c>
      <c r="H74" s="142">
        <f t="shared" si="4"/>
        <v>160074.2</v>
      </c>
      <c r="J74" s="57"/>
      <c r="K74" s="112"/>
    </row>
    <row r="75" spans="1:11" ht="33">
      <c r="A75" s="122" t="s">
        <v>153</v>
      </c>
      <c r="B75" s="151" t="s">
        <v>204</v>
      </c>
      <c r="C75" s="117">
        <v>1</v>
      </c>
      <c r="D75" s="59">
        <v>304655</v>
      </c>
      <c r="E75" s="69"/>
      <c r="F75" s="5"/>
      <c r="G75" s="59">
        <v>304655</v>
      </c>
      <c r="H75" s="142">
        <f t="shared" si="4"/>
        <v>60931</v>
      </c>
      <c r="J75" s="57"/>
      <c r="K75" s="112"/>
    </row>
    <row r="76" spans="1:11" ht="33">
      <c r="A76" s="122" t="s">
        <v>154</v>
      </c>
      <c r="B76" s="151" t="s">
        <v>205</v>
      </c>
      <c r="C76" s="117">
        <v>1</v>
      </c>
      <c r="D76" s="59">
        <v>13735</v>
      </c>
      <c r="E76" s="69"/>
      <c r="F76" s="5"/>
      <c r="G76" s="59">
        <v>13735</v>
      </c>
      <c r="H76" s="142">
        <f t="shared" si="4"/>
        <v>2747</v>
      </c>
      <c r="J76" s="57"/>
      <c r="K76" s="112"/>
    </row>
    <row r="77" spans="1:11" ht="33">
      <c r="A77" s="122" t="s">
        <v>210</v>
      </c>
      <c r="B77" s="151" t="s">
        <v>206</v>
      </c>
      <c r="C77" s="117">
        <v>1</v>
      </c>
      <c r="D77" s="59">
        <v>13546</v>
      </c>
      <c r="E77" s="69"/>
      <c r="F77" s="5"/>
      <c r="G77" s="59">
        <v>13546</v>
      </c>
      <c r="H77" s="142">
        <f t="shared" si="4"/>
        <v>2709.2</v>
      </c>
      <c r="J77" s="57"/>
      <c r="K77" s="112"/>
    </row>
    <row r="78" spans="1:11" ht="33">
      <c r="A78" s="122" t="s">
        <v>211</v>
      </c>
      <c r="B78" s="151" t="s">
        <v>207</v>
      </c>
      <c r="C78" s="117">
        <v>1</v>
      </c>
      <c r="D78" s="59">
        <v>855412</v>
      </c>
      <c r="E78" s="69"/>
      <c r="F78" s="5"/>
      <c r="G78" s="59">
        <v>855412</v>
      </c>
      <c r="H78" s="142">
        <f t="shared" si="4"/>
        <v>171082.4</v>
      </c>
      <c r="J78" s="57"/>
      <c r="K78" s="112"/>
    </row>
    <row r="79" spans="1:11" ht="16.5">
      <c r="A79" s="114" t="s">
        <v>212</v>
      </c>
      <c r="B79" s="150" t="s">
        <v>53</v>
      </c>
      <c r="C79" s="63">
        <v>1</v>
      </c>
      <c r="D79" s="59">
        <v>539775</v>
      </c>
      <c r="E79" s="69"/>
      <c r="F79" s="5"/>
      <c r="G79" s="59">
        <v>539775</v>
      </c>
      <c r="H79" s="142">
        <f t="shared" si="4"/>
        <v>107955</v>
      </c>
      <c r="J79" s="57"/>
      <c r="K79" s="112"/>
    </row>
    <row r="80" spans="1:11" ht="16.5">
      <c r="A80" s="114" t="s">
        <v>213</v>
      </c>
      <c r="B80" s="150" t="s">
        <v>54</v>
      </c>
      <c r="C80" s="63">
        <v>1</v>
      </c>
      <c r="D80" s="59">
        <v>334901</v>
      </c>
      <c r="E80" s="69"/>
      <c r="F80" s="5"/>
      <c r="G80" s="59">
        <v>334901</v>
      </c>
      <c r="H80" s="142">
        <f t="shared" si="4"/>
        <v>66980.2</v>
      </c>
      <c r="J80" s="57"/>
      <c r="K80" s="112"/>
    </row>
    <row r="81" spans="1:11" ht="16.5">
      <c r="A81" s="114" t="s">
        <v>214</v>
      </c>
      <c r="B81" s="150" t="s">
        <v>141</v>
      </c>
      <c r="C81" s="63">
        <v>1</v>
      </c>
      <c r="D81" s="59">
        <v>55770</v>
      </c>
      <c r="E81" s="69"/>
      <c r="F81" s="5"/>
      <c r="G81" s="59">
        <v>55770</v>
      </c>
      <c r="H81" s="142">
        <f t="shared" si="4"/>
        <v>11154</v>
      </c>
      <c r="J81" s="57"/>
      <c r="K81" s="112"/>
    </row>
    <row r="82" spans="1:11" ht="16.5">
      <c r="A82" s="123"/>
      <c r="B82" s="121" t="s">
        <v>15</v>
      </c>
      <c r="C82" s="118">
        <f>SUM(C65:C81)</f>
        <v>17</v>
      </c>
      <c r="D82" s="139">
        <f>SUM(D65:D81)</f>
        <v>19528353</v>
      </c>
      <c r="E82" s="69"/>
      <c r="F82" s="5"/>
      <c r="G82" s="139">
        <f>SUM(G65:G81)</f>
        <v>19528353</v>
      </c>
      <c r="H82" s="142">
        <f t="shared" si="4"/>
        <v>3905670.6</v>
      </c>
      <c r="J82" s="57">
        <v>539775</v>
      </c>
      <c r="K82" s="112">
        <f>J82*10/100</f>
        <v>53977.5</v>
      </c>
    </row>
    <row r="83" spans="1:11" ht="16.5">
      <c r="A83" s="115" t="s">
        <v>155</v>
      </c>
      <c r="B83" s="120" t="s">
        <v>248</v>
      </c>
      <c r="C83" s="116"/>
      <c r="D83" s="139"/>
      <c r="E83" s="69"/>
      <c r="F83" s="5"/>
      <c r="G83" s="139"/>
      <c r="H83" s="142">
        <f t="shared" si="4"/>
        <v>0</v>
      </c>
      <c r="J83" s="57"/>
      <c r="K83" s="112"/>
    </row>
    <row r="84" spans="1:11" ht="16.5">
      <c r="A84" s="114" t="s">
        <v>128</v>
      </c>
      <c r="B84" s="150" t="s">
        <v>55</v>
      </c>
      <c r="C84" s="63">
        <v>1</v>
      </c>
      <c r="D84" s="59">
        <v>612388</v>
      </c>
      <c r="E84" s="69"/>
      <c r="F84" s="5"/>
      <c r="G84" s="59">
        <v>612388</v>
      </c>
      <c r="H84" s="142">
        <f t="shared" si="4"/>
        <v>122477.6</v>
      </c>
      <c r="J84" s="57">
        <v>612388</v>
      </c>
      <c r="K84" s="112">
        <f aca="true" t="shared" si="5" ref="K84:K93">J84*10/100</f>
        <v>61238.8</v>
      </c>
    </row>
    <row r="85" spans="1:11" ht="16.5">
      <c r="A85" s="114" t="s">
        <v>129</v>
      </c>
      <c r="B85" s="150" t="s">
        <v>56</v>
      </c>
      <c r="C85" s="63">
        <v>1</v>
      </c>
      <c r="D85" s="59">
        <v>612577</v>
      </c>
      <c r="E85" s="69"/>
      <c r="F85" s="5"/>
      <c r="G85" s="59">
        <v>612577</v>
      </c>
      <c r="H85" s="142">
        <f t="shared" si="4"/>
        <v>122515.4</v>
      </c>
      <c r="J85" s="57">
        <v>612577</v>
      </c>
      <c r="K85" s="112">
        <f t="shared" si="5"/>
        <v>61257.7</v>
      </c>
    </row>
    <row r="86" spans="1:11" ht="16.5">
      <c r="A86" s="114" t="s">
        <v>130</v>
      </c>
      <c r="B86" s="150" t="s">
        <v>57</v>
      </c>
      <c r="C86" s="63">
        <v>1</v>
      </c>
      <c r="D86" s="59">
        <v>689031</v>
      </c>
      <c r="E86" s="69"/>
      <c r="F86" s="5"/>
      <c r="G86" s="59">
        <v>689031</v>
      </c>
      <c r="H86" s="142">
        <f t="shared" si="4"/>
        <v>137806.2</v>
      </c>
      <c r="J86" s="57">
        <v>689031</v>
      </c>
      <c r="K86" s="112">
        <f t="shared" si="5"/>
        <v>68903.1</v>
      </c>
    </row>
    <row r="87" spans="1:11" ht="16.5">
      <c r="A87" s="114" t="s">
        <v>131</v>
      </c>
      <c r="B87" s="150" t="s">
        <v>58</v>
      </c>
      <c r="C87" s="63">
        <v>1</v>
      </c>
      <c r="D87" s="59">
        <v>122876</v>
      </c>
      <c r="E87" s="69"/>
      <c r="F87" s="5"/>
      <c r="G87" s="59">
        <v>122876</v>
      </c>
      <c r="H87" s="142">
        <f t="shared" si="4"/>
        <v>24575.2</v>
      </c>
      <c r="J87" s="57">
        <v>122876</v>
      </c>
      <c r="K87" s="112">
        <f t="shared" si="5"/>
        <v>12287.6</v>
      </c>
    </row>
    <row r="88" spans="1:11" ht="16.5">
      <c r="A88" s="114" t="s">
        <v>216</v>
      </c>
      <c r="B88" s="150" t="s">
        <v>59</v>
      </c>
      <c r="C88" s="63">
        <v>1</v>
      </c>
      <c r="D88" s="59">
        <v>107973</v>
      </c>
      <c r="E88" s="69"/>
      <c r="F88" s="5"/>
      <c r="G88" s="59">
        <v>107973</v>
      </c>
      <c r="H88" s="142">
        <f t="shared" si="4"/>
        <v>21594.6</v>
      </c>
      <c r="J88" s="57">
        <v>107973</v>
      </c>
      <c r="K88" s="112">
        <f t="shared" si="5"/>
        <v>10797.3</v>
      </c>
    </row>
    <row r="89" spans="1:11" ht="16.5">
      <c r="A89" s="114" t="s">
        <v>217</v>
      </c>
      <c r="B89" s="150" t="s">
        <v>60</v>
      </c>
      <c r="C89" s="63">
        <v>1</v>
      </c>
      <c r="D89" s="59">
        <v>168554</v>
      </c>
      <c r="E89" s="54"/>
      <c r="G89" s="59">
        <v>168554</v>
      </c>
      <c r="H89" s="142">
        <f t="shared" si="4"/>
        <v>33710.8</v>
      </c>
      <c r="J89" s="57">
        <v>168554</v>
      </c>
      <c r="K89" s="112">
        <f t="shared" si="5"/>
        <v>16855.4</v>
      </c>
    </row>
    <row r="90" spans="1:11" ht="16.5">
      <c r="A90" s="114" t="s">
        <v>218</v>
      </c>
      <c r="B90" s="150" t="s">
        <v>61</v>
      </c>
      <c r="C90" s="63">
        <v>1</v>
      </c>
      <c r="D90" s="59">
        <v>49165</v>
      </c>
      <c r="E90" s="54"/>
      <c r="G90" s="59">
        <v>49165</v>
      </c>
      <c r="H90" s="142">
        <f t="shared" si="4"/>
        <v>9833</v>
      </c>
      <c r="J90" s="57">
        <v>49165</v>
      </c>
      <c r="K90" s="112">
        <f t="shared" si="5"/>
        <v>4916.5</v>
      </c>
    </row>
    <row r="91" spans="1:11" ht="16.5">
      <c r="A91" s="143" t="s">
        <v>219</v>
      </c>
      <c r="B91" s="150" t="s">
        <v>62</v>
      </c>
      <c r="C91" s="63">
        <v>1</v>
      </c>
      <c r="D91" s="59">
        <v>60320</v>
      </c>
      <c r="E91" s="54"/>
      <c r="G91" s="59"/>
      <c r="H91" s="142"/>
      <c r="J91" s="57"/>
      <c r="K91" s="112"/>
    </row>
    <row r="92" spans="1:11" ht="16.5">
      <c r="A92" s="143" t="s">
        <v>220</v>
      </c>
      <c r="B92" s="150" t="s">
        <v>63</v>
      </c>
      <c r="C92" s="63">
        <v>1</v>
      </c>
      <c r="D92" s="59">
        <v>60320</v>
      </c>
      <c r="E92" s="54"/>
      <c r="G92" s="59"/>
      <c r="H92" s="142"/>
      <c r="J92" s="57"/>
      <c r="K92" s="112"/>
    </row>
    <row r="93" spans="1:11" ht="16.5">
      <c r="A93" s="114" t="s">
        <v>221</v>
      </c>
      <c r="B93" s="150" t="s">
        <v>64</v>
      </c>
      <c r="C93" s="63">
        <v>1</v>
      </c>
      <c r="D93" s="59">
        <v>73494</v>
      </c>
      <c r="E93" s="54"/>
      <c r="G93" s="59">
        <v>73494</v>
      </c>
      <c r="H93" s="142">
        <f aca="true" t="shared" si="6" ref="H93:H124">G93:G230*20/100</f>
        <v>14698.8</v>
      </c>
      <c r="J93" s="57">
        <v>73494</v>
      </c>
      <c r="K93" s="112">
        <f t="shared" si="5"/>
        <v>7349.4</v>
      </c>
    </row>
    <row r="94" spans="1:11" ht="16.5">
      <c r="A94" s="114" t="s">
        <v>222</v>
      </c>
      <c r="B94" s="150" t="s">
        <v>65</v>
      </c>
      <c r="C94" s="63">
        <v>1</v>
      </c>
      <c r="D94" s="59">
        <v>0</v>
      </c>
      <c r="E94" s="54"/>
      <c r="G94" s="59">
        <v>0</v>
      </c>
      <c r="H94" s="142">
        <f t="shared" si="6"/>
        <v>0</v>
      </c>
      <c r="J94" s="57"/>
      <c r="K94" s="112"/>
    </row>
    <row r="95" spans="1:11" ht="16.5">
      <c r="A95" s="114" t="s">
        <v>223</v>
      </c>
      <c r="B95" s="150" t="s">
        <v>66</v>
      </c>
      <c r="C95" s="63">
        <v>1</v>
      </c>
      <c r="D95" s="59">
        <v>219023</v>
      </c>
      <c r="E95" s="54"/>
      <c r="G95" s="59">
        <v>219023</v>
      </c>
      <c r="H95" s="142">
        <f t="shared" si="6"/>
        <v>43804.6</v>
      </c>
      <c r="J95" s="57"/>
      <c r="K95" s="112"/>
    </row>
    <row r="96" spans="1:11" ht="16.5">
      <c r="A96" s="114" t="s">
        <v>224</v>
      </c>
      <c r="B96" s="150" t="s">
        <v>67</v>
      </c>
      <c r="C96" s="63">
        <v>1</v>
      </c>
      <c r="D96" s="59">
        <v>108375</v>
      </c>
      <c r="E96" s="54"/>
      <c r="G96" s="59">
        <v>108375</v>
      </c>
      <c r="H96" s="142">
        <f t="shared" si="6"/>
        <v>21675</v>
      </c>
      <c r="J96" s="57"/>
      <c r="K96" s="112"/>
    </row>
    <row r="97" spans="1:11" ht="16.5">
      <c r="A97" s="114" t="s">
        <v>225</v>
      </c>
      <c r="B97" s="150" t="s">
        <v>68</v>
      </c>
      <c r="C97" s="63">
        <v>1</v>
      </c>
      <c r="D97" s="59">
        <v>94801</v>
      </c>
      <c r="E97" s="54"/>
      <c r="G97" s="59">
        <v>94801</v>
      </c>
      <c r="H97" s="142">
        <f t="shared" si="6"/>
        <v>18960.2</v>
      </c>
      <c r="J97" s="57"/>
      <c r="K97" s="112"/>
    </row>
    <row r="98" spans="1:11" ht="16.5">
      <c r="A98" s="114" t="s">
        <v>226</v>
      </c>
      <c r="B98" s="150" t="s">
        <v>69</v>
      </c>
      <c r="C98" s="63">
        <v>1</v>
      </c>
      <c r="D98" s="59">
        <v>267815</v>
      </c>
      <c r="E98" s="54"/>
      <c r="G98" s="59">
        <v>267815</v>
      </c>
      <c r="H98" s="142">
        <f t="shared" si="6"/>
        <v>53563</v>
      </c>
      <c r="J98" s="57"/>
      <c r="K98" s="112"/>
    </row>
    <row r="99" spans="1:11" ht="33">
      <c r="A99" s="114" t="s">
        <v>227</v>
      </c>
      <c r="B99" s="150" t="s">
        <v>70</v>
      </c>
      <c r="C99" s="63">
        <v>1</v>
      </c>
      <c r="D99" s="59">
        <v>250669</v>
      </c>
      <c r="E99" s="54"/>
      <c r="G99" s="59">
        <v>250669</v>
      </c>
      <c r="H99" s="142">
        <f t="shared" si="6"/>
        <v>50133.8</v>
      </c>
      <c r="J99" s="57"/>
      <c r="K99" s="112"/>
    </row>
    <row r="100" spans="1:11" ht="16.5">
      <c r="A100" s="114" t="s">
        <v>228</v>
      </c>
      <c r="B100" s="150" t="s">
        <v>140</v>
      </c>
      <c r="C100" s="63">
        <v>1</v>
      </c>
      <c r="D100" s="59">
        <v>59100</v>
      </c>
      <c r="E100" s="54"/>
      <c r="G100" s="59">
        <v>59100</v>
      </c>
      <c r="H100" s="142">
        <f t="shared" si="6"/>
        <v>11820</v>
      </c>
      <c r="J100" s="57"/>
      <c r="K100" s="112"/>
    </row>
    <row r="101" spans="1:11" ht="16.5">
      <c r="A101" s="114" t="s">
        <v>229</v>
      </c>
      <c r="B101" s="150" t="s">
        <v>72</v>
      </c>
      <c r="C101" s="63">
        <v>1</v>
      </c>
      <c r="D101" s="59">
        <v>941050</v>
      </c>
      <c r="E101" s="54"/>
      <c r="G101" s="59">
        <v>941050</v>
      </c>
      <c r="H101" s="142">
        <f t="shared" si="6"/>
        <v>188210</v>
      </c>
      <c r="J101" s="57"/>
      <c r="K101" s="112"/>
    </row>
    <row r="102" spans="1:11" ht="16.5">
      <c r="A102" s="114" t="s">
        <v>230</v>
      </c>
      <c r="B102" s="150" t="s">
        <v>74</v>
      </c>
      <c r="C102" s="63">
        <v>1</v>
      </c>
      <c r="D102" s="59">
        <v>127401</v>
      </c>
      <c r="E102" s="54"/>
      <c r="G102" s="59">
        <v>127401</v>
      </c>
      <c r="H102" s="142">
        <f t="shared" si="6"/>
        <v>25480.2</v>
      </c>
      <c r="J102" s="57"/>
      <c r="K102" s="112"/>
    </row>
    <row r="103" spans="1:11" ht="16.5">
      <c r="A103" s="114" t="s">
        <v>231</v>
      </c>
      <c r="B103" s="150" t="s">
        <v>134</v>
      </c>
      <c r="C103" s="63">
        <v>1</v>
      </c>
      <c r="D103" s="59">
        <v>252636</v>
      </c>
      <c r="E103" s="54"/>
      <c r="G103" s="59">
        <v>252636</v>
      </c>
      <c r="H103" s="142">
        <f t="shared" si="6"/>
        <v>50527.2</v>
      </c>
      <c r="J103" s="57"/>
      <c r="K103" s="112"/>
    </row>
    <row r="104" spans="1:11" ht="16.5">
      <c r="A104" s="114" t="s">
        <v>232</v>
      </c>
      <c r="B104" s="150" t="s">
        <v>75</v>
      </c>
      <c r="C104" s="63">
        <v>1</v>
      </c>
      <c r="D104" s="59">
        <v>41467</v>
      </c>
      <c r="E104" s="54"/>
      <c r="G104" s="59">
        <v>41467</v>
      </c>
      <c r="H104" s="142">
        <f t="shared" si="6"/>
        <v>8293.4</v>
      </c>
      <c r="J104" s="57"/>
      <c r="K104" s="112"/>
    </row>
    <row r="105" spans="1:11" ht="16.5">
      <c r="A105" s="114" t="s">
        <v>233</v>
      </c>
      <c r="B105" s="150" t="s">
        <v>135</v>
      </c>
      <c r="C105" s="63">
        <v>1</v>
      </c>
      <c r="D105" s="59">
        <v>429039</v>
      </c>
      <c r="E105" s="54"/>
      <c r="G105" s="59">
        <v>429039</v>
      </c>
      <c r="H105" s="142">
        <f t="shared" si="6"/>
        <v>85807.8</v>
      </c>
      <c r="J105" s="57"/>
      <c r="K105" s="112"/>
    </row>
    <row r="106" spans="1:11" ht="16.5">
      <c r="A106" s="114" t="s">
        <v>234</v>
      </c>
      <c r="B106" s="150" t="s">
        <v>71</v>
      </c>
      <c r="C106" s="63">
        <v>1</v>
      </c>
      <c r="D106" s="59">
        <v>9085</v>
      </c>
      <c r="E106" s="54"/>
      <c r="G106" s="59">
        <v>9085</v>
      </c>
      <c r="H106" s="142">
        <f t="shared" si="6"/>
        <v>1817</v>
      </c>
      <c r="J106" s="57"/>
      <c r="K106" s="112"/>
    </row>
    <row r="107" spans="1:11" ht="16.5">
      <c r="A107" s="114" t="s">
        <v>235</v>
      </c>
      <c r="B107" s="150" t="s">
        <v>109</v>
      </c>
      <c r="C107" s="63">
        <v>1</v>
      </c>
      <c r="D107" s="59">
        <v>15929</v>
      </c>
      <c r="E107" s="54"/>
      <c r="G107" s="59">
        <v>15929</v>
      </c>
      <c r="H107" s="142">
        <f t="shared" si="6"/>
        <v>3185.8</v>
      </c>
      <c r="J107" s="57"/>
      <c r="K107" s="112"/>
    </row>
    <row r="108" spans="1:11" ht="16.5">
      <c r="A108" s="62" t="s">
        <v>236</v>
      </c>
      <c r="B108" s="150" t="s">
        <v>118</v>
      </c>
      <c r="C108" s="63">
        <v>1</v>
      </c>
      <c r="D108" s="59">
        <v>55920</v>
      </c>
      <c r="E108" s="54"/>
      <c r="G108" s="59">
        <v>55920</v>
      </c>
      <c r="H108" s="142">
        <f t="shared" si="6"/>
        <v>11184</v>
      </c>
      <c r="J108" s="57"/>
      <c r="K108" s="112"/>
    </row>
    <row r="109" spans="1:11" ht="16.5">
      <c r="A109" s="114" t="s">
        <v>237</v>
      </c>
      <c r="B109" s="150" t="s">
        <v>132</v>
      </c>
      <c r="C109" s="63">
        <v>1</v>
      </c>
      <c r="D109" s="59">
        <v>191253</v>
      </c>
      <c r="E109" s="54"/>
      <c r="G109" s="59">
        <v>191253</v>
      </c>
      <c r="H109" s="142">
        <f t="shared" si="6"/>
        <v>38250.6</v>
      </c>
      <c r="J109" s="57"/>
      <c r="K109" s="112"/>
    </row>
    <row r="110" spans="1:11" ht="16.5">
      <c r="A110" s="114" t="s">
        <v>238</v>
      </c>
      <c r="B110" s="150" t="s">
        <v>133</v>
      </c>
      <c r="C110" s="63">
        <v>1</v>
      </c>
      <c r="D110" s="59">
        <v>224000</v>
      </c>
      <c r="E110" s="54"/>
      <c r="G110" s="59">
        <v>224000</v>
      </c>
      <c r="H110" s="142">
        <f t="shared" si="6"/>
        <v>44800</v>
      </c>
      <c r="J110" s="57"/>
      <c r="K110" s="112"/>
    </row>
    <row r="111" spans="1:11" ht="16.5">
      <c r="A111" s="114" t="s">
        <v>239</v>
      </c>
      <c r="B111" s="150" t="s">
        <v>73</v>
      </c>
      <c r="C111" s="63">
        <v>1</v>
      </c>
      <c r="D111" s="59">
        <v>449307</v>
      </c>
      <c r="E111" s="54"/>
      <c r="G111" s="59">
        <v>449307</v>
      </c>
      <c r="H111" s="142">
        <f t="shared" si="6"/>
        <v>89861.4</v>
      </c>
      <c r="J111" s="57"/>
      <c r="K111" s="112"/>
    </row>
    <row r="112" spans="1:11" ht="16.5">
      <c r="A112" s="114" t="s">
        <v>240</v>
      </c>
      <c r="B112" s="150" t="s">
        <v>76</v>
      </c>
      <c r="C112" s="63">
        <v>1</v>
      </c>
      <c r="D112" s="59">
        <v>51333</v>
      </c>
      <c r="E112" s="54"/>
      <c r="G112" s="59">
        <v>51333</v>
      </c>
      <c r="H112" s="142">
        <f t="shared" si="6"/>
        <v>10266.6</v>
      </c>
      <c r="J112" s="57"/>
      <c r="K112" s="112"/>
    </row>
    <row r="113" spans="1:11" ht="16.5">
      <c r="A113" s="114" t="s">
        <v>241</v>
      </c>
      <c r="B113" s="150" t="s">
        <v>119</v>
      </c>
      <c r="C113" s="63">
        <v>1</v>
      </c>
      <c r="D113" s="59">
        <v>27008</v>
      </c>
      <c r="E113" s="54"/>
      <c r="G113" s="59">
        <v>27008</v>
      </c>
      <c r="H113" s="142">
        <f t="shared" si="6"/>
        <v>5401.6</v>
      </c>
      <c r="J113" s="57"/>
      <c r="K113" s="112"/>
    </row>
    <row r="114" spans="1:11" ht="16.5">
      <c r="A114" s="114" t="s">
        <v>242</v>
      </c>
      <c r="B114" s="150" t="s">
        <v>120</v>
      </c>
      <c r="C114" s="63">
        <v>1</v>
      </c>
      <c r="D114" s="59">
        <v>13504</v>
      </c>
      <c r="E114" s="54"/>
      <c r="G114" s="59">
        <v>13504</v>
      </c>
      <c r="H114" s="142">
        <f t="shared" si="6"/>
        <v>2700.8</v>
      </c>
      <c r="J114" s="57"/>
      <c r="K114" s="112"/>
    </row>
    <row r="115" spans="1:11" ht="16.5">
      <c r="A115" s="114" t="s">
        <v>243</v>
      </c>
      <c r="B115" s="150" t="s">
        <v>190</v>
      </c>
      <c r="C115" s="63">
        <v>1</v>
      </c>
      <c r="D115" s="59">
        <v>227036</v>
      </c>
      <c r="E115" s="54"/>
      <c r="G115" s="59">
        <v>227036</v>
      </c>
      <c r="H115" s="142">
        <f t="shared" si="6"/>
        <v>45407.2</v>
      </c>
      <c r="J115" s="57"/>
      <c r="K115" s="112"/>
    </row>
    <row r="116" spans="1:11" ht="16.5">
      <c r="A116" s="114" t="s">
        <v>244</v>
      </c>
      <c r="B116" s="150" t="s">
        <v>191</v>
      </c>
      <c r="C116" s="63">
        <v>1</v>
      </c>
      <c r="D116" s="59">
        <v>465116</v>
      </c>
      <c r="E116" s="54"/>
      <c r="G116" s="59">
        <v>465116</v>
      </c>
      <c r="H116" s="142">
        <f t="shared" si="6"/>
        <v>93023.2</v>
      </c>
      <c r="J116" s="57"/>
      <c r="K116" s="112"/>
    </row>
    <row r="117" spans="1:11" ht="16.5">
      <c r="A117" s="114" t="s">
        <v>250</v>
      </c>
      <c r="B117" s="150" t="s">
        <v>192</v>
      </c>
      <c r="C117" s="63">
        <v>1</v>
      </c>
      <c r="D117" s="59">
        <v>214915</v>
      </c>
      <c r="E117" s="54"/>
      <c r="G117" s="59">
        <v>214915</v>
      </c>
      <c r="H117" s="142">
        <f t="shared" si="6"/>
        <v>42983</v>
      </c>
      <c r="J117" s="57"/>
      <c r="K117" s="112"/>
    </row>
    <row r="118" spans="1:11" ht="16.5">
      <c r="A118" s="114" t="s">
        <v>251</v>
      </c>
      <c r="B118" s="150" t="s">
        <v>193</v>
      </c>
      <c r="C118" s="63">
        <v>1</v>
      </c>
      <c r="D118" s="59">
        <v>116907</v>
      </c>
      <c r="E118" s="54"/>
      <c r="G118" s="59">
        <v>116907</v>
      </c>
      <c r="H118" s="142">
        <f t="shared" si="6"/>
        <v>23381.4</v>
      </c>
      <c r="J118" s="57"/>
      <c r="K118" s="112"/>
    </row>
    <row r="119" spans="1:11" ht="16.5">
      <c r="A119" s="62"/>
      <c r="B119" s="121" t="s">
        <v>15</v>
      </c>
      <c r="C119" s="116">
        <f>SUM(C84:C118)</f>
        <v>35</v>
      </c>
      <c r="D119" s="139">
        <f>SUM(D84:D118)</f>
        <v>7409387</v>
      </c>
      <c r="E119" s="54"/>
      <c r="G119" s="139">
        <v>7288750</v>
      </c>
      <c r="H119" s="142">
        <f t="shared" si="6"/>
        <v>1457750</v>
      </c>
      <c r="J119" s="57"/>
      <c r="K119" s="112"/>
    </row>
    <row r="120" spans="1:24" ht="16.5">
      <c r="A120" s="127" t="s">
        <v>215</v>
      </c>
      <c r="B120" s="120" t="s">
        <v>249</v>
      </c>
      <c r="C120" s="123"/>
      <c r="D120" s="123"/>
      <c r="E120" s="136"/>
      <c r="F120" s="50"/>
      <c r="G120" s="123"/>
      <c r="H120" s="142">
        <f t="shared" si="6"/>
        <v>0</v>
      </c>
      <c r="I120" s="50"/>
      <c r="J120" s="66"/>
      <c r="K120" s="112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</row>
    <row r="121" spans="1:24" ht="16.5">
      <c r="A121" s="114" t="s">
        <v>156</v>
      </c>
      <c r="B121" s="150" t="s">
        <v>139</v>
      </c>
      <c r="C121" s="63">
        <v>1</v>
      </c>
      <c r="D121" s="59">
        <v>6126</v>
      </c>
      <c r="E121" s="137"/>
      <c r="F121" s="50"/>
      <c r="G121" s="59">
        <v>6126</v>
      </c>
      <c r="H121" s="142">
        <f t="shared" si="6"/>
        <v>1225.2</v>
      </c>
      <c r="I121" s="50"/>
      <c r="J121" s="66"/>
      <c r="K121" s="112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</row>
    <row r="122" spans="1:24" ht="16.5">
      <c r="A122" s="114" t="s">
        <v>157</v>
      </c>
      <c r="B122" s="150" t="s">
        <v>77</v>
      </c>
      <c r="C122" s="63">
        <v>1</v>
      </c>
      <c r="D122" s="59">
        <v>92442</v>
      </c>
      <c r="E122" s="137"/>
      <c r="F122" s="50"/>
      <c r="G122" s="59">
        <v>92442</v>
      </c>
      <c r="H122" s="142">
        <f t="shared" si="6"/>
        <v>18488.4</v>
      </c>
      <c r="I122" s="50"/>
      <c r="J122" s="66"/>
      <c r="K122" s="112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</row>
    <row r="123" spans="1:24" ht="16.5">
      <c r="A123" s="114" t="s">
        <v>158</v>
      </c>
      <c r="B123" s="150" t="s">
        <v>78</v>
      </c>
      <c r="C123" s="63">
        <v>1</v>
      </c>
      <c r="D123" s="59">
        <v>53454</v>
      </c>
      <c r="E123" s="137"/>
      <c r="F123" s="50"/>
      <c r="G123" s="59">
        <v>53454</v>
      </c>
      <c r="H123" s="142">
        <f t="shared" si="6"/>
        <v>10690.8</v>
      </c>
      <c r="I123" s="50"/>
      <c r="J123" s="66"/>
      <c r="K123" s="112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</row>
    <row r="124" spans="1:24" ht="16.5">
      <c r="A124" s="114" t="s">
        <v>159</v>
      </c>
      <c r="B124" s="150" t="s">
        <v>79</v>
      </c>
      <c r="C124" s="63">
        <v>1</v>
      </c>
      <c r="D124" s="59">
        <v>55396</v>
      </c>
      <c r="E124" s="137"/>
      <c r="F124" s="50"/>
      <c r="G124" s="59">
        <v>55396</v>
      </c>
      <c r="H124" s="142">
        <f t="shared" si="6"/>
        <v>11079.2</v>
      </c>
      <c r="I124" s="50"/>
      <c r="J124" s="66"/>
      <c r="K124" s="112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</row>
    <row r="125" spans="1:24" ht="16.5">
      <c r="A125" s="114"/>
      <c r="B125" s="120" t="s">
        <v>15</v>
      </c>
      <c r="C125" s="116">
        <f>SUM(C121:C124)</f>
        <v>4</v>
      </c>
      <c r="D125" s="139">
        <f>SUM(D121:D124)</f>
        <v>207418</v>
      </c>
      <c r="E125" s="137"/>
      <c r="F125" s="50"/>
      <c r="G125" s="59"/>
      <c r="H125" s="142"/>
      <c r="I125" s="50"/>
      <c r="J125" s="66"/>
      <c r="K125" s="112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</row>
    <row r="126" spans="1:24" ht="16.5">
      <c r="A126" s="115"/>
      <c r="B126" s="120" t="s">
        <v>252</v>
      </c>
      <c r="C126" s="63"/>
      <c r="D126" s="59"/>
      <c r="E126" s="137"/>
      <c r="F126" s="50"/>
      <c r="G126" s="59"/>
      <c r="H126" s="142"/>
      <c r="I126" s="50"/>
      <c r="J126" s="66"/>
      <c r="K126" s="112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</row>
    <row r="127" spans="1:24" ht="16.5">
      <c r="A127" s="62">
        <v>6</v>
      </c>
      <c r="B127" s="150" t="s">
        <v>81</v>
      </c>
      <c r="C127" s="63">
        <v>1</v>
      </c>
      <c r="D127" s="59">
        <v>151875</v>
      </c>
      <c r="E127" s="137"/>
      <c r="F127" s="50"/>
      <c r="G127" s="59">
        <v>151875</v>
      </c>
      <c r="H127" s="142">
        <f>G127:G262*20/100</f>
        <v>30375</v>
      </c>
      <c r="I127" s="50"/>
      <c r="J127" s="66"/>
      <c r="K127" s="112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</row>
    <row r="128" spans="1:24" ht="16.5">
      <c r="A128" s="62">
        <f>1+A127</f>
        <v>7</v>
      </c>
      <c r="B128" s="150" t="s">
        <v>81</v>
      </c>
      <c r="C128" s="63">
        <v>1</v>
      </c>
      <c r="D128" s="59">
        <v>229500</v>
      </c>
      <c r="E128" s="137"/>
      <c r="F128" s="50"/>
      <c r="G128" s="59">
        <v>229500</v>
      </c>
      <c r="H128" s="142">
        <f>G128:G263*20/100</f>
        <v>45900</v>
      </c>
      <c r="I128" s="50"/>
      <c r="J128" s="66"/>
      <c r="K128" s="112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</row>
    <row r="129" spans="1:24" ht="16.5">
      <c r="A129" s="62">
        <f aca="true" t="shared" si="7" ref="A129:A141">1+A128</f>
        <v>8</v>
      </c>
      <c r="B129" s="150" t="s">
        <v>82</v>
      </c>
      <c r="C129" s="63">
        <v>1</v>
      </c>
      <c r="D129" s="59">
        <v>86070</v>
      </c>
      <c r="E129" s="137"/>
      <c r="F129" s="50"/>
      <c r="G129" s="59"/>
      <c r="H129" s="142"/>
      <c r="I129" s="50"/>
      <c r="J129" s="66"/>
      <c r="K129" s="112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</row>
    <row r="130" spans="1:24" ht="16.5">
      <c r="A130" s="62">
        <f t="shared" si="7"/>
        <v>9</v>
      </c>
      <c r="B130" s="150" t="s">
        <v>83</v>
      </c>
      <c r="C130" s="63">
        <v>1</v>
      </c>
      <c r="D130" s="59">
        <v>74340</v>
      </c>
      <c r="E130" s="137"/>
      <c r="F130" s="50"/>
      <c r="G130" s="59"/>
      <c r="H130" s="142"/>
      <c r="I130" s="50"/>
      <c r="J130" s="66"/>
      <c r="K130" s="112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</row>
    <row r="131" spans="1:24" ht="16.5">
      <c r="A131" s="62">
        <f t="shared" si="7"/>
        <v>10</v>
      </c>
      <c r="B131" s="150" t="s">
        <v>84</v>
      </c>
      <c r="C131" s="63">
        <v>1</v>
      </c>
      <c r="D131" s="59">
        <v>87601</v>
      </c>
      <c r="E131" s="137"/>
      <c r="F131" s="50"/>
      <c r="G131" s="59">
        <v>87601</v>
      </c>
      <c r="H131" s="142">
        <f aca="true" t="shared" si="8" ref="H131:H143">G131:G266*20/100</f>
        <v>17520.2</v>
      </c>
      <c r="I131" s="50"/>
      <c r="J131" s="66"/>
      <c r="K131" s="112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</row>
    <row r="132" spans="1:24" ht="33">
      <c r="A132" s="62">
        <f t="shared" si="7"/>
        <v>11</v>
      </c>
      <c r="B132" s="150" t="s">
        <v>85</v>
      </c>
      <c r="C132" s="63">
        <v>1</v>
      </c>
      <c r="D132" s="59">
        <v>259246</v>
      </c>
      <c r="E132" s="137"/>
      <c r="F132" s="50"/>
      <c r="G132" s="59">
        <v>259246</v>
      </c>
      <c r="H132" s="142">
        <f t="shared" si="8"/>
        <v>51849.2</v>
      </c>
      <c r="I132" s="50"/>
      <c r="J132" s="66"/>
      <c r="K132" s="112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</row>
    <row r="133" spans="1:24" ht="33">
      <c r="A133" s="62">
        <f t="shared" si="7"/>
        <v>12</v>
      </c>
      <c r="B133" s="150" t="s">
        <v>85</v>
      </c>
      <c r="C133" s="63">
        <v>1</v>
      </c>
      <c r="D133" s="59">
        <v>259246</v>
      </c>
      <c r="E133" s="137"/>
      <c r="F133" s="50"/>
      <c r="G133" s="59">
        <v>259246</v>
      </c>
      <c r="H133" s="142">
        <f t="shared" si="8"/>
        <v>51849.2</v>
      </c>
      <c r="I133" s="50"/>
      <c r="J133" s="66"/>
      <c r="K133" s="112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</row>
    <row r="134" spans="1:24" ht="16.5">
      <c r="A134" s="62">
        <f t="shared" si="7"/>
        <v>13</v>
      </c>
      <c r="B134" s="150" t="s">
        <v>87</v>
      </c>
      <c r="C134" s="63">
        <v>1</v>
      </c>
      <c r="D134" s="59">
        <v>111200</v>
      </c>
      <c r="E134" s="137"/>
      <c r="F134" s="50"/>
      <c r="G134" s="59">
        <v>111200</v>
      </c>
      <c r="H134" s="142">
        <f t="shared" si="8"/>
        <v>22240</v>
      </c>
      <c r="I134" s="50"/>
      <c r="J134" s="66"/>
      <c r="K134" s="112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</row>
    <row r="135" spans="1:24" ht="16.5">
      <c r="A135" s="62">
        <f t="shared" si="7"/>
        <v>14</v>
      </c>
      <c r="B135" s="150" t="s">
        <v>91</v>
      </c>
      <c r="C135" s="63">
        <v>1</v>
      </c>
      <c r="D135" s="59">
        <v>10391</v>
      </c>
      <c r="E135" s="137"/>
      <c r="F135" s="50"/>
      <c r="G135" s="59">
        <v>10391</v>
      </c>
      <c r="H135" s="142">
        <f t="shared" si="8"/>
        <v>2078.2</v>
      </c>
      <c r="I135" s="50"/>
      <c r="J135" s="66"/>
      <c r="K135" s="112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</row>
    <row r="136" spans="1:24" ht="16.5">
      <c r="A136" s="62">
        <f t="shared" si="7"/>
        <v>15</v>
      </c>
      <c r="B136" s="150" t="s">
        <v>92</v>
      </c>
      <c r="C136" s="63">
        <v>1</v>
      </c>
      <c r="D136" s="59">
        <v>9310</v>
      </c>
      <c r="E136" s="137"/>
      <c r="F136" s="50"/>
      <c r="G136" s="59">
        <v>9310</v>
      </c>
      <c r="H136" s="142">
        <f t="shared" si="8"/>
        <v>1862</v>
      </c>
      <c r="I136" s="50"/>
      <c r="J136" s="66"/>
      <c r="K136" s="112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</row>
    <row r="137" spans="1:24" ht="16.5">
      <c r="A137" s="62">
        <f t="shared" si="7"/>
        <v>16</v>
      </c>
      <c r="B137" s="150" t="s">
        <v>97</v>
      </c>
      <c r="C137" s="63">
        <v>1</v>
      </c>
      <c r="D137" s="59">
        <v>6480</v>
      </c>
      <c r="E137" s="137"/>
      <c r="F137" s="50"/>
      <c r="G137" s="59">
        <v>6480</v>
      </c>
      <c r="H137" s="142">
        <f t="shared" si="8"/>
        <v>1296</v>
      </c>
      <c r="I137" s="50"/>
      <c r="J137" s="66"/>
      <c r="K137" s="112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</row>
    <row r="138" spans="1:24" ht="16.5">
      <c r="A138" s="62">
        <f t="shared" si="7"/>
        <v>17</v>
      </c>
      <c r="B138" s="150" t="s">
        <v>105</v>
      </c>
      <c r="C138" s="65">
        <v>1</v>
      </c>
      <c r="D138" s="59">
        <v>11759</v>
      </c>
      <c r="E138" s="137"/>
      <c r="F138" s="50"/>
      <c r="G138" s="59">
        <v>11759</v>
      </c>
      <c r="H138" s="142">
        <f t="shared" si="8"/>
        <v>2351.8</v>
      </c>
      <c r="I138" s="50"/>
      <c r="J138" s="66"/>
      <c r="K138" s="112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</row>
    <row r="139" spans="1:24" ht="16.5">
      <c r="A139" s="62">
        <f t="shared" si="7"/>
        <v>18</v>
      </c>
      <c r="B139" s="150" t="s">
        <v>105</v>
      </c>
      <c r="C139" s="65">
        <v>1</v>
      </c>
      <c r="D139" s="59">
        <v>10583</v>
      </c>
      <c r="E139" s="137"/>
      <c r="F139" s="50"/>
      <c r="G139" s="59">
        <v>10583</v>
      </c>
      <c r="H139" s="142">
        <f t="shared" si="8"/>
        <v>2116.6</v>
      </c>
      <c r="I139" s="50"/>
      <c r="J139" s="66"/>
      <c r="K139" s="112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</row>
    <row r="140" spans="1:24" ht="16.5">
      <c r="A140" s="62">
        <f t="shared" si="7"/>
        <v>19</v>
      </c>
      <c r="B140" s="150" t="s">
        <v>106</v>
      </c>
      <c r="C140" s="65">
        <v>1</v>
      </c>
      <c r="D140" s="59">
        <v>1567</v>
      </c>
      <c r="E140" s="137"/>
      <c r="F140" s="50"/>
      <c r="G140" s="59">
        <v>1567</v>
      </c>
      <c r="H140" s="142">
        <f t="shared" si="8"/>
        <v>313.4</v>
      </c>
      <c r="I140" s="50"/>
      <c r="J140" s="66"/>
      <c r="K140" s="112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</row>
    <row r="141" spans="1:24" ht="16.5">
      <c r="A141" s="62">
        <f t="shared" si="7"/>
        <v>20</v>
      </c>
      <c r="B141" s="150" t="s">
        <v>110</v>
      </c>
      <c r="C141" s="65">
        <v>1</v>
      </c>
      <c r="D141" s="59">
        <v>39233</v>
      </c>
      <c r="E141" s="137"/>
      <c r="F141" s="50"/>
      <c r="G141" s="59">
        <v>39233</v>
      </c>
      <c r="H141" s="142">
        <f t="shared" si="8"/>
        <v>7846.6</v>
      </c>
      <c r="I141" s="50"/>
      <c r="J141" s="66"/>
      <c r="K141" s="112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</row>
    <row r="142" spans="1:24" ht="16.5">
      <c r="A142" s="62"/>
      <c r="B142" s="128" t="s">
        <v>15</v>
      </c>
      <c r="C142" s="129">
        <f>SUM(C127:C141)</f>
        <v>15</v>
      </c>
      <c r="D142" s="139">
        <f>SUM(D127:D141)</f>
        <v>1348401</v>
      </c>
      <c r="E142" s="138"/>
      <c r="F142" s="15"/>
      <c r="G142" s="139">
        <v>1555820</v>
      </c>
      <c r="H142" s="142">
        <f t="shared" si="8"/>
        <v>311164</v>
      </c>
      <c r="I142" s="15"/>
      <c r="J142" s="64">
        <v>365701</v>
      </c>
      <c r="K142" s="112">
        <f>J142*10/100</f>
        <v>36570.1</v>
      </c>
      <c r="L142" s="15"/>
      <c r="M142" s="15"/>
      <c r="N142" s="15"/>
      <c r="O142" s="15"/>
      <c r="P142" s="15"/>
      <c r="Q142" s="15"/>
      <c r="R142" s="15"/>
      <c r="S142" s="51"/>
      <c r="T142" s="51"/>
      <c r="U142" s="51"/>
      <c r="V142" s="51"/>
      <c r="W142" s="51"/>
      <c r="X142" s="51"/>
    </row>
    <row r="143" spans="1:11" ht="33">
      <c r="A143" s="143" t="s">
        <v>256</v>
      </c>
      <c r="B143" s="150" t="s">
        <v>208</v>
      </c>
      <c r="C143" s="63">
        <v>1</v>
      </c>
      <c r="D143" s="59">
        <v>365701</v>
      </c>
      <c r="E143" s="54"/>
      <c r="G143" s="59">
        <v>365701</v>
      </c>
      <c r="H143" s="142">
        <f t="shared" si="8"/>
        <v>73140.2</v>
      </c>
      <c r="J143" s="83"/>
      <c r="K143" s="112"/>
    </row>
    <row r="144" spans="1:11" ht="16.5">
      <c r="A144" s="156"/>
      <c r="B144" s="68" t="s">
        <v>7</v>
      </c>
      <c r="C144" s="60">
        <f>C15+C63+C82+C119+C125+C142+C143</f>
        <v>131</v>
      </c>
      <c r="D144" s="141">
        <f>D15+D63+D82+D119+D125+D142+D143</f>
        <v>35685384</v>
      </c>
      <c r="E144" s="54"/>
      <c r="G144" s="141">
        <f>G15+G63+G119+G142+G143</f>
        <v>16036396</v>
      </c>
      <c r="H144" s="142">
        <f>G144:G283*20/100</f>
        <v>3207279.2</v>
      </c>
      <c r="J144" s="83"/>
      <c r="K144" s="112"/>
    </row>
    <row r="145" spans="1:5" ht="12" customHeight="1">
      <c r="A145" s="157"/>
      <c r="B145" s="81"/>
      <c r="C145" s="82"/>
      <c r="D145" s="83"/>
      <c r="E145" s="54"/>
    </row>
    <row r="146" spans="1:5" ht="16.5">
      <c r="A146" s="157"/>
      <c r="B146" s="81" t="s">
        <v>138</v>
      </c>
      <c r="C146" s="82"/>
      <c r="D146" s="83"/>
      <c r="E146" s="54"/>
    </row>
    <row r="147" spans="1:5" ht="16.5">
      <c r="A147" s="158">
        <v>22</v>
      </c>
      <c r="B147" s="68" t="s">
        <v>121</v>
      </c>
      <c r="C147" s="67"/>
      <c r="D147" s="67"/>
      <c r="E147" s="54"/>
    </row>
    <row r="148" spans="1:5" ht="16.5">
      <c r="A148" s="122"/>
      <c r="B148" s="152" t="s">
        <v>127</v>
      </c>
      <c r="C148" s="63">
        <v>1</v>
      </c>
      <c r="D148" s="61">
        <v>4727710</v>
      </c>
      <c r="E148" s="54"/>
    </row>
    <row r="149" spans="1:5" ht="16.5">
      <c r="A149" s="122"/>
      <c r="B149" s="68" t="s">
        <v>15</v>
      </c>
      <c r="C149" s="60">
        <f>SUM(C148:C148)</f>
        <v>1</v>
      </c>
      <c r="D149" s="61">
        <v>4727710</v>
      </c>
      <c r="E149" s="54"/>
    </row>
    <row r="150" spans="1:5" ht="16.5">
      <c r="A150" s="125"/>
      <c r="B150" s="81"/>
      <c r="C150" s="82"/>
      <c r="D150" s="83"/>
      <c r="E150" s="54"/>
    </row>
    <row r="151" spans="1:5" ht="16.5">
      <c r="A151" s="124"/>
      <c r="B151" s="153"/>
      <c r="C151" s="69"/>
      <c r="D151" s="70"/>
      <c r="E151" s="54"/>
    </row>
    <row r="152" spans="1:5" ht="16.5">
      <c r="A152" s="126"/>
      <c r="B152" s="154" t="s">
        <v>1</v>
      </c>
      <c r="C152" s="54"/>
      <c r="D152" s="69" t="s">
        <v>31</v>
      </c>
      <c r="E152" s="54"/>
    </row>
    <row r="153" spans="1:5" ht="16.5">
      <c r="A153" s="126"/>
      <c r="B153" s="155"/>
      <c r="C153" s="54"/>
      <c r="D153" s="69"/>
      <c r="E153" s="54"/>
    </row>
    <row r="154" spans="1:5" ht="16.5">
      <c r="A154" s="126"/>
      <c r="B154" s="155"/>
      <c r="C154" s="54"/>
      <c r="D154" s="69"/>
      <c r="E154" s="54"/>
    </row>
    <row r="155" spans="1:5" ht="16.5">
      <c r="A155" s="54"/>
      <c r="B155" s="155"/>
      <c r="C155" s="54"/>
      <c r="D155" s="69"/>
      <c r="E155" s="54"/>
    </row>
    <row r="156" spans="1:5" ht="16.5">
      <c r="A156" s="54"/>
      <c r="B156" s="155"/>
      <c r="C156" s="54"/>
      <c r="D156" s="69"/>
      <c r="E156" s="54"/>
    </row>
    <row r="157" spans="1:5" ht="16.5">
      <c r="A157" s="54"/>
      <c r="B157" s="155"/>
      <c r="C157" s="54"/>
      <c r="D157" s="69"/>
      <c r="E157" s="54"/>
    </row>
    <row r="158" spans="1:5" ht="16.5">
      <c r="A158" s="54"/>
      <c r="B158" s="155"/>
      <c r="C158" s="54"/>
      <c r="D158" s="69"/>
      <c r="E158" s="54"/>
    </row>
    <row r="159" spans="1:5" ht="16.5">
      <c r="A159" s="54"/>
      <c r="B159" s="155"/>
      <c r="C159" s="54"/>
      <c r="D159" s="69"/>
      <c r="E159" s="54"/>
    </row>
    <row r="160" spans="1:5" ht="16.5">
      <c r="A160" s="54"/>
      <c r="B160" s="155"/>
      <c r="C160" s="54"/>
      <c r="D160" s="69"/>
      <c r="E160" s="54"/>
    </row>
    <row r="161" spans="1:5" ht="16.5">
      <c r="A161" s="54"/>
      <c r="B161" s="155"/>
      <c r="C161" s="54"/>
      <c r="D161" s="69"/>
      <c r="E161" s="54"/>
    </row>
    <row r="162" spans="1:5" ht="16.5">
      <c r="A162" s="54"/>
      <c r="B162" s="155"/>
      <c r="C162" s="54"/>
      <c r="D162" s="69"/>
      <c r="E162" s="54"/>
    </row>
    <row r="163" spans="1:5" ht="16.5">
      <c r="A163" s="54"/>
      <c r="B163" s="155"/>
      <c r="C163" s="54"/>
      <c r="D163" s="69"/>
      <c r="E163" s="54"/>
    </row>
    <row r="164" spans="1:5" ht="16.5">
      <c r="A164" s="54"/>
      <c r="B164" s="155"/>
      <c r="C164" s="54"/>
      <c r="D164" s="69"/>
      <c r="E164" s="54"/>
    </row>
    <row r="165" spans="1:5" ht="16.5">
      <c r="A165" s="54"/>
      <c r="B165" s="155"/>
      <c r="C165" s="54"/>
      <c r="D165" s="69"/>
      <c r="E165" s="54"/>
    </row>
    <row r="166" spans="1:5" ht="16.5">
      <c r="A166" s="54"/>
      <c r="B166" s="155"/>
      <c r="C166" s="54"/>
      <c r="D166" s="69"/>
      <c r="E166" s="54"/>
    </row>
    <row r="167" spans="1:5" ht="16.5">
      <c r="A167" s="54"/>
      <c r="B167" s="155"/>
      <c r="C167" s="54"/>
      <c r="D167" s="69"/>
      <c r="E167" s="54"/>
    </row>
    <row r="168" spans="1:5" ht="16.5">
      <c r="A168" s="54"/>
      <c r="B168" s="155"/>
      <c r="C168" s="54"/>
      <c r="D168" s="69"/>
      <c r="E168" s="54"/>
    </row>
    <row r="169" spans="1:5" ht="16.5">
      <c r="A169" s="54"/>
      <c r="B169" s="155"/>
      <c r="C169" s="54"/>
      <c r="D169" s="69"/>
      <c r="E169" s="54"/>
    </row>
    <row r="170" spans="1:5" ht="16.5">
      <c r="A170" s="54"/>
      <c r="B170" s="155"/>
      <c r="C170" s="54"/>
      <c r="D170" s="69"/>
      <c r="E170" s="54"/>
    </row>
    <row r="171" spans="1:5" ht="16.5">
      <c r="A171" s="54"/>
      <c r="B171" s="155"/>
      <c r="C171" s="54"/>
      <c r="D171" s="69"/>
      <c r="E171" s="54"/>
    </row>
    <row r="172" spans="1:5" ht="16.5">
      <c r="A172" s="54"/>
      <c r="B172" s="155"/>
      <c r="C172" s="54"/>
      <c r="D172" s="69"/>
      <c r="E172" s="54"/>
    </row>
    <row r="173" spans="1:5" ht="16.5">
      <c r="A173" s="54"/>
      <c r="B173" s="155"/>
      <c r="C173" s="54"/>
      <c r="D173" s="69"/>
      <c r="E173" s="54"/>
    </row>
    <row r="174" spans="1:5" ht="16.5">
      <c r="A174" s="54"/>
      <c r="B174" s="155"/>
      <c r="C174" s="54"/>
      <c r="D174" s="69"/>
      <c r="E174" s="54"/>
    </row>
    <row r="175" spans="1:5" ht="16.5">
      <c r="A175" s="54"/>
      <c r="B175" s="155"/>
      <c r="C175" s="54"/>
      <c r="D175" s="69"/>
      <c r="E175" s="54"/>
    </row>
    <row r="176" spans="1:5" ht="16.5">
      <c r="A176" s="54"/>
      <c r="B176" s="155"/>
      <c r="C176" s="54"/>
      <c r="D176" s="69"/>
      <c r="E176" s="54"/>
    </row>
    <row r="177" spans="1:5" ht="16.5">
      <c r="A177" s="54"/>
      <c r="B177" s="155"/>
      <c r="C177" s="54"/>
      <c r="D177" s="69"/>
      <c r="E177" s="54"/>
    </row>
    <row r="178" spans="1:5" ht="16.5">
      <c r="A178" s="54"/>
      <c r="B178" s="155"/>
      <c r="C178" s="54"/>
      <c r="D178" s="69"/>
      <c r="E178" s="54"/>
    </row>
    <row r="179" spans="1:5" ht="16.5">
      <c r="A179" s="54"/>
      <c r="B179" s="155"/>
      <c r="C179" s="54"/>
      <c r="D179" s="69"/>
      <c r="E179" s="54"/>
    </row>
    <row r="180" spans="1:5" ht="16.5">
      <c r="A180" s="54"/>
      <c r="B180" s="155"/>
      <c r="C180" s="54"/>
      <c r="D180" s="69"/>
      <c r="E180" s="54"/>
    </row>
    <row r="181" spans="1:5" ht="16.5">
      <c r="A181" s="54"/>
      <c r="B181" s="155"/>
      <c r="C181" s="54"/>
      <c r="D181" s="69"/>
      <c r="E181" s="54"/>
    </row>
    <row r="182" spans="1:5" ht="16.5">
      <c r="A182" s="54"/>
      <c r="B182" s="155"/>
      <c r="C182" s="54"/>
      <c r="D182" s="69"/>
      <c r="E182" s="54"/>
    </row>
    <row r="183" spans="1:5" ht="16.5">
      <c r="A183" s="54"/>
      <c r="B183" s="155"/>
      <c r="C183" s="54"/>
      <c r="D183" s="69"/>
      <c r="E183" s="54"/>
    </row>
    <row r="184" spans="1:5" ht="16.5">
      <c r="A184" s="54"/>
      <c r="B184" s="155"/>
      <c r="C184" s="54"/>
      <c r="D184" s="69"/>
      <c r="E184" s="54"/>
    </row>
    <row r="185" spans="1:5" ht="16.5">
      <c r="A185" s="54"/>
      <c r="B185" s="155"/>
      <c r="C185" s="54"/>
      <c r="D185" s="69"/>
      <c r="E185" s="54"/>
    </row>
    <row r="186" spans="1:5" ht="16.5">
      <c r="A186" s="54"/>
      <c r="B186" s="155"/>
      <c r="C186" s="54"/>
      <c r="D186" s="69"/>
      <c r="E186" s="54"/>
    </row>
    <row r="187" spans="1:5" ht="16.5">
      <c r="A187" s="54"/>
      <c r="B187" s="155"/>
      <c r="C187" s="54"/>
      <c r="D187" s="69"/>
      <c r="E187" s="54"/>
    </row>
    <row r="188" spans="1:5" ht="16.5">
      <c r="A188" s="54"/>
      <c r="B188" s="155"/>
      <c r="C188" s="54"/>
      <c r="D188" s="69"/>
      <c r="E188" s="54"/>
    </row>
    <row r="189" spans="1:5" ht="16.5">
      <c r="A189" s="54"/>
      <c r="B189" s="155"/>
      <c r="C189" s="54"/>
      <c r="D189" s="69"/>
      <c r="E189" s="54"/>
    </row>
    <row r="190" spans="1:5" ht="16.5">
      <c r="A190" s="54"/>
      <c r="B190" s="155"/>
      <c r="C190" s="54"/>
      <c r="D190" s="69"/>
      <c r="E190" s="54"/>
    </row>
    <row r="191" spans="1:5" ht="16.5">
      <c r="A191" s="54"/>
      <c r="B191" s="155"/>
      <c r="C191" s="54"/>
      <c r="D191" s="69"/>
      <c r="E191" s="54"/>
    </row>
    <row r="192" spans="1:5" ht="16.5">
      <c r="A192" s="54"/>
      <c r="B192" s="155"/>
      <c r="C192" s="54"/>
      <c r="D192" s="69"/>
      <c r="E192" s="54"/>
    </row>
    <row r="193" spans="1:5" ht="16.5">
      <c r="A193" s="54"/>
      <c r="B193" s="155"/>
      <c r="C193" s="54"/>
      <c r="D193" s="69"/>
      <c r="E193" s="54"/>
    </row>
    <row r="194" spans="1:5" ht="16.5">
      <c r="A194" s="54"/>
      <c r="B194" s="155"/>
      <c r="C194" s="54"/>
      <c r="D194" s="69"/>
      <c r="E194" s="54"/>
    </row>
    <row r="195" spans="1:5" ht="16.5">
      <c r="A195" s="54"/>
      <c r="B195" s="155"/>
      <c r="C195" s="54"/>
      <c r="D195" s="69"/>
      <c r="E195" s="54"/>
    </row>
    <row r="196" spans="1:5" ht="16.5">
      <c r="A196" s="54"/>
      <c r="B196" s="155"/>
      <c r="C196" s="54"/>
      <c r="D196" s="69"/>
      <c r="E196" s="54"/>
    </row>
    <row r="197" spans="1:5" ht="16.5">
      <c r="A197" s="54"/>
      <c r="B197" s="155"/>
      <c r="C197" s="54"/>
      <c r="D197" s="69"/>
      <c r="E197" s="54"/>
    </row>
    <row r="198" spans="1:5" ht="16.5">
      <c r="A198" s="54"/>
      <c r="B198" s="155"/>
      <c r="C198" s="54"/>
      <c r="D198" s="69"/>
      <c r="E198" s="54"/>
    </row>
    <row r="199" spans="1:5" ht="16.5">
      <c r="A199" s="54"/>
      <c r="B199" s="155"/>
      <c r="C199" s="54"/>
      <c r="D199" s="69"/>
      <c r="E199" s="54"/>
    </row>
    <row r="200" spans="1:5" ht="16.5">
      <c r="A200" s="54"/>
      <c r="B200" s="155"/>
      <c r="C200" s="54"/>
      <c r="D200" s="69"/>
      <c r="E200" s="54"/>
    </row>
    <row r="201" spans="1:5" ht="16.5">
      <c r="A201" s="54"/>
      <c r="B201" s="155"/>
      <c r="C201" s="54"/>
      <c r="D201" s="69"/>
      <c r="E201" s="54"/>
    </row>
    <row r="202" spans="1:5" ht="16.5">
      <c r="A202" s="54"/>
      <c r="B202" s="155"/>
      <c r="C202" s="54"/>
      <c r="D202" s="69"/>
      <c r="E202" s="54"/>
    </row>
    <row r="203" spans="1:5" ht="16.5">
      <c r="A203" s="54"/>
      <c r="B203" s="155"/>
      <c r="C203" s="54"/>
      <c r="D203" s="69"/>
      <c r="E203" s="54"/>
    </row>
    <row r="204" spans="1:5" ht="16.5">
      <c r="A204" s="54"/>
      <c r="B204" s="155"/>
      <c r="C204" s="54"/>
      <c r="D204" s="69"/>
      <c r="E204" s="54"/>
    </row>
    <row r="205" spans="1:5" ht="16.5">
      <c r="A205" s="54"/>
      <c r="B205" s="155"/>
      <c r="C205" s="54"/>
      <c r="D205" s="69"/>
      <c r="E205" s="54"/>
    </row>
    <row r="206" spans="1:5" ht="16.5">
      <c r="A206" s="54"/>
      <c r="B206" s="155"/>
      <c r="C206" s="54"/>
      <c r="D206" s="69"/>
      <c r="E206" s="54"/>
    </row>
    <row r="207" spans="1:5" ht="16.5">
      <c r="A207" s="54"/>
      <c r="B207" s="155"/>
      <c r="C207" s="54"/>
      <c r="D207" s="69"/>
      <c r="E207" s="54"/>
    </row>
    <row r="208" spans="1:5" ht="16.5">
      <c r="A208" s="54"/>
      <c r="B208" s="155"/>
      <c r="C208" s="54"/>
      <c r="D208" s="69"/>
      <c r="E208" s="54"/>
    </row>
    <row r="209" spans="1:5" ht="16.5">
      <c r="A209" s="54"/>
      <c r="B209" s="155"/>
      <c r="C209" s="54"/>
      <c r="D209" s="69"/>
      <c r="E209" s="54"/>
    </row>
    <row r="210" spans="1:5" ht="16.5">
      <c r="A210" s="54"/>
      <c r="B210" s="155"/>
      <c r="C210" s="54"/>
      <c r="D210" s="69"/>
      <c r="E210" s="54"/>
    </row>
    <row r="211" spans="1:5" ht="16.5">
      <c r="A211" s="54"/>
      <c r="B211" s="155"/>
      <c r="C211" s="54"/>
      <c r="D211" s="69"/>
      <c r="E211" s="54"/>
    </row>
    <row r="212" spans="1:5" ht="16.5">
      <c r="A212" s="54"/>
      <c r="B212" s="155"/>
      <c r="C212" s="54"/>
      <c r="D212" s="69"/>
      <c r="E212" s="54"/>
    </row>
    <row r="213" spans="1:5" ht="16.5">
      <c r="A213" s="54"/>
      <c r="B213" s="155"/>
      <c r="C213" s="54"/>
      <c r="D213" s="69"/>
      <c r="E213" s="54"/>
    </row>
    <row r="214" spans="1:5" ht="16.5">
      <c r="A214" s="54"/>
      <c r="B214" s="155"/>
      <c r="C214" s="54"/>
      <c r="D214" s="69"/>
      <c r="E214" s="54"/>
    </row>
    <row r="215" spans="1:5" ht="16.5">
      <c r="A215" s="54"/>
      <c r="B215" s="155"/>
      <c r="C215" s="54"/>
      <c r="D215" s="69"/>
      <c r="E215" s="54"/>
    </row>
    <row r="216" spans="1:5" ht="16.5">
      <c r="A216" s="54"/>
      <c r="B216" s="155"/>
      <c r="C216" s="54"/>
      <c r="D216" s="69"/>
      <c r="E216" s="54"/>
    </row>
    <row r="217" spans="1:5" ht="16.5">
      <c r="A217" s="54"/>
      <c r="B217" s="155"/>
      <c r="C217" s="54"/>
      <c r="D217" s="69"/>
      <c r="E217" s="54"/>
    </row>
    <row r="218" spans="1:5" ht="16.5">
      <c r="A218" s="54"/>
      <c r="B218" s="155"/>
      <c r="C218" s="54"/>
      <c r="D218" s="69"/>
      <c r="E218" s="54"/>
    </row>
    <row r="219" spans="1:5" ht="16.5">
      <c r="A219" s="54"/>
      <c r="B219" s="155"/>
      <c r="C219" s="54"/>
      <c r="D219" s="69"/>
      <c r="E219" s="54"/>
    </row>
    <row r="220" spans="1:5" ht="16.5">
      <c r="A220" s="54"/>
      <c r="B220" s="155"/>
      <c r="C220" s="54"/>
      <c r="D220" s="69"/>
      <c r="E220" s="54"/>
    </row>
    <row r="221" spans="1:5" ht="16.5">
      <c r="A221" s="54"/>
      <c r="B221" s="155"/>
      <c r="C221" s="54"/>
      <c r="D221" s="69"/>
      <c r="E221" s="54"/>
    </row>
    <row r="222" spans="1:5" ht="16.5">
      <c r="A222" s="54"/>
      <c r="B222" s="155"/>
      <c r="C222" s="54"/>
      <c r="D222" s="69"/>
      <c r="E222" s="54"/>
    </row>
    <row r="223" spans="1:5" ht="16.5">
      <c r="A223" s="54"/>
      <c r="B223" s="155"/>
      <c r="C223" s="54"/>
      <c r="D223" s="69"/>
      <c r="E223" s="54"/>
    </row>
    <row r="224" spans="1:5" ht="16.5">
      <c r="A224" s="54"/>
      <c r="B224" s="155"/>
      <c r="C224" s="54"/>
      <c r="D224" s="69"/>
      <c r="E224" s="54"/>
    </row>
    <row r="225" spans="1:5" ht="16.5">
      <c r="A225" s="54"/>
      <c r="B225" s="155"/>
      <c r="C225" s="54"/>
      <c r="D225" s="69"/>
      <c r="E225" s="54"/>
    </row>
    <row r="226" spans="1:5" ht="16.5">
      <c r="A226" s="54"/>
      <c r="B226" s="155"/>
      <c r="C226" s="54"/>
      <c r="D226" s="69"/>
      <c r="E226" s="54"/>
    </row>
    <row r="227" spans="1:5" ht="16.5">
      <c r="A227" s="54"/>
      <c r="B227" s="155"/>
      <c r="C227" s="54"/>
      <c r="D227" s="69"/>
      <c r="E227" s="54"/>
    </row>
    <row r="228" spans="1:5" ht="16.5">
      <c r="A228" s="54"/>
      <c r="B228" s="155"/>
      <c r="C228" s="54"/>
      <c r="D228" s="69"/>
      <c r="E228" s="54"/>
    </row>
    <row r="229" spans="1:5" ht="16.5">
      <c r="A229" s="54"/>
      <c r="B229" s="155"/>
      <c r="C229" s="54"/>
      <c r="D229" s="69"/>
      <c r="E229" s="54"/>
    </row>
    <row r="230" spans="1:5" ht="16.5">
      <c r="A230" s="54"/>
      <c r="B230" s="155"/>
      <c r="C230" s="54"/>
      <c r="D230" s="69"/>
      <c r="E230" s="54"/>
    </row>
    <row r="231" spans="1:5" ht="16.5">
      <c r="A231" s="54"/>
      <c r="B231" s="155"/>
      <c r="C231" s="54"/>
      <c r="D231" s="69"/>
      <c r="E231" s="54"/>
    </row>
    <row r="232" ht="12.75">
      <c r="D232" s="5"/>
    </row>
    <row r="233" ht="12.75">
      <c r="D233" s="5"/>
    </row>
    <row r="234" ht="12.75">
      <c r="D234" s="5"/>
    </row>
    <row r="235" ht="12.75">
      <c r="D235" s="5"/>
    </row>
    <row r="236" ht="12.75">
      <c r="D236" s="5"/>
    </row>
    <row r="237" ht="12.75">
      <c r="D237" s="5"/>
    </row>
    <row r="238" ht="12.75">
      <c r="D238" s="5"/>
    </row>
    <row r="239" ht="12.75">
      <c r="D239" s="5"/>
    </row>
    <row r="240" ht="12.75">
      <c r="D240" s="5"/>
    </row>
    <row r="241" ht="12.75">
      <c r="D241" s="5"/>
    </row>
    <row r="242" ht="12.75">
      <c r="D242" s="5"/>
    </row>
    <row r="243" ht="12.75">
      <c r="D243" s="5"/>
    </row>
    <row r="244" ht="12.75">
      <c r="D244" s="5"/>
    </row>
    <row r="245" ht="12.75">
      <c r="D245" s="5"/>
    </row>
    <row r="246" ht="12.75">
      <c r="D246" s="5"/>
    </row>
    <row r="247" ht="12.75">
      <c r="D247" s="5"/>
    </row>
    <row r="248" ht="12.75">
      <c r="D248" s="5"/>
    </row>
    <row r="249" ht="12.75">
      <c r="D249" s="5"/>
    </row>
    <row r="250" ht="12.75">
      <c r="D250" s="5"/>
    </row>
    <row r="251" ht="12.75">
      <c r="D251" s="5"/>
    </row>
    <row r="252" ht="12.75">
      <c r="D252" s="5"/>
    </row>
    <row r="253" ht="12.75">
      <c r="D253" s="5"/>
    </row>
    <row r="254" ht="12.75">
      <c r="D254" s="5"/>
    </row>
    <row r="255" ht="12.75">
      <c r="D255" s="5"/>
    </row>
    <row r="256" ht="12.75">
      <c r="D256" s="5"/>
    </row>
    <row r="257" ht="12.75">
      <c r="D257" s="5"/>
    </row>
  </sheetData>
  <printOptions/>
  <pageMargins left="0.7874015748031497" right="0.5905511811023623" top="0.5905511811023623" bottom="0.5905511811023623" header="0.5118110236220472" footer="0.5118110236220472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2008-05-16T07:00:27Z</cp:lastPrinted>
  <dcterms:created xsi:type="dcterms:W3CDTF">2004-12-15T07:24:18Z</dcterms:created>
  <dcterms:modified xsi:type="dcterms:W3CDTF">2008-10-23T05:59:43Z</dcterms:modified>
  <cp:category/>
  <cp:version/>
  <cp:contentType/>
  <cp:contentStatus/>
</cp:coreProperties>
</file>